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Data\ap46515\Desktop\pen\"/>
    </mc:Choice>
  </mc:AlternateContent>
  <bookViews>
    <workbookView xWindow="5430" yWindow="705" windowWidth="2730" windowHeight="4665"/>
  </bookViews>
  <sheets>
    <sheet name="TARACAP" sheetId="1" r:id="rId1"/>
  </sheets>
  <externalReferences>
    <externalReference r:id="rId2"/>
  </externalReferences>
  <definedNames>
    <definedName name="_xlnm.Print_Area" localSheetId="0">TARACAP!$A$1:$L$103</definedName>
    <definedName name="_xlnm.Print_Titles" localSheetId="0">TARACAP!$3:$5</definedName>
  </definedNames>
  <calcPr calcId="152511"/>
</workbook>
</file>

<file path=xl/calcChain.xml><?xml version="1.0" encoding="utf-8"?>
<calcChain xmlns="http://schemas.openxmlformats.org/spreadsheetml/2006/main">
  <c r="J71" i="1" l="1"/>
  <c r="I71" i="1"/>
  <c r="H71" i="1"/>
  <c r="F71" i="1"/>
  <c r="D71" i="1"/>
  <c r="A71" i="1"/>
  <c r="J61" i="1" l="1"/>
  <c r="I61" i="1"/>
  <c r="H61" i="1"/>
  <c r="F61" i="1"/>
  <c r="D61" i="1"/>
  <c r="A61" i="1"/>
  <c r="J23" i="1" l="1"/>
  <c r="I23" i="1"/>
  <c r="H23" i="1"/>
  <c r="G23" i="1"/>
  <c r="F23" i="1"/>
  <c r="D23" i="1"/>
  <c r="A23" i="1"/>
  <c r="J22" i="1"/>
  <c r="I22" i="1"/>
  <c r="H22" i="1"/>
  <c r="G22" i="1"/>
  <c r="F22" i="1"/>
  <c r="D22" i="1"/>
  <c r="A22" i="1"/>
  <c r="J21" i="1"/>
  <c r="I21" i="1"/>
  <c r="H21" i="1"/>
  <c r="G21" i="1"/>
  <c r="F21" i="1"/>
  <c r="D21" i="1"/>
  <c r="A21" i="1"/>
  <c r="J20" i="1"/>
  <c r="I20" i="1"/>
  <c r="H20" i="1"/>
  <c r="G20" i="1"/>
  <c r="F20" i="1"/>
  <c r="D20" i="1"/>
  <c r="A20" i="1"/>
  <c r="J19" i="1"/>
  <c r="I19" i="1"/>
  <c r="H19" i="1"/>
  <c r="G19" i="1"/>
  <c r="F19" i="1"/>
  <c r="D19" i="1"/>
  <c r="A19" i="1"/>
  <c r="J18" i="1"/>
  <c r="I18" i="1"/>
  <c r="H18" i="1"/>
  <c r="G18" i="1"/>
  <c r="F18" i="1"/>
  <c r="D18" i="1"/>
  <c r="A18" i="1"/>
  <c r="D17" i="1"/>
  <c r="A17" i="1"/>
  <c r="J16" i="1"/>
  <c r="I16" i="1"/>
  <c r="H16" i="1"/>
  <c r="G16" i="1"/>
  <c r="F16" i="1"/>
  <c r="D16" i="1"/>
  <c r="A16" i="1"/>
  <c r="J15" i="1"/>
  <c r="I15" i="1"/>
  <c r="H15" i="1"/>
  <c r="G15" i="1"/>
  <c r="F15" i="1"/>
  <c r="D15" i="1"/>
  <c r="A15" i="1"/>
  <c r="J14" i="1"/>
  <c r="I14" i="1"/>
  <c r="H14" i="1"/>
  <c r="G14" i="1"/>
  <c r="F14" i="1"/>
  <c r="D14" i="1"/>
  <c r="A14" i="1"/>
  <c r="J13" i="1"/>
  <c r="I13" i="1"/>
  <c r="H13" i="1"/>
  <c r="G13" i="1"/>
  <c r="F13" i="1"/>
  <c r="D13" i="1"/>
  <c r="A13" i="1"/>
  <c r="J12" i="1"/>
  <c r="I12" i="1"/>
  <c r="H12" i="1"/>
  <c r="G12" i="1"/>
  <c r="F12" i="1"/>
  <c r="D12" i="1"/>
  <c r="A12" i="1"/>
  <c r="J11" i="1"/>
  <c r="I11" i="1"/>
  <c r="H11" i="1"/>
  <c r="G11" i="1"/>
  <c r="F11" i="1"/>
  <c r="D11" i="1"/>
  <c r="A11" i="1"/>
  <c r="D10" i="1"/>
  <c r="A10" i="1"/>
  <c r="K8" i="1"/>
  <c r="J8" i="1"/>
  <c r="G8" i="1"/>
  <c r="F8" i="1"/>
  <c r="A8" i="1"/>
  <c r="J80" i="1" l="1"/>
  <c r="I80" i="1"/>
  <c r="H80" i="1"/>
  <c r="F80" i="1"/>
  <c r="D80" i="1"/>
  <c r="A80" i="1"/>
  <c r="G52" i="1"/>
  <c r="F52" i="1"/>
  <c r="E52" i="1"/>
  <c r="D52" i="1"/>
  <c r="B52" i="1"/>
  <c r="A52" i="1"/>
  <c r="G50" i="1"/>
  <c r="F50" i="1"/>
  <c r="E50" i="1"/>
  <c r="D50" i="1"/>
  <c r="B50" i="1"/>
  <c r="G48" i="1"/>
  <c r="F48" i="1"/>
  <c r="E48" i="1"/>
  <c r="D48" i="1"/>
  <c r="B48" i="1"/>
  <c r="G45" i="1"/>
  <c r="F45" i="1"/>
  <c r="E45" i="1"/>
  <c r="D45" i="1"/>
  <c r="B45" i="1"/>
  <c r="G43" i="1"/>
  <c r="F43" i="1"/>
  <c r="E43" i="1"/>
  <c r="D43" i="1"/>
  <c r="B43" i="1"/>
  <c r="A43" i="1"/>
  <c r="G40" i="1"/>
  <c r="F40" i="1"/>
  <c r="E40" i="1"/>
  <c r="D40" i="1"/>
  <c r="B40" i="1"/>
  <c r="G38" i="1"/>
  <c r="F38" i="1"/>
  <c r="E38" i="1"/>
  <c r="D38" i="1"/>
  <c r="B38" i="1"/>
  <c r="G33" i="1"/>
  <c r="F33" i="1"/>
  <c r="E33" i="1"/>
  <c r="D33" i="1"/>
  <c r="B33" i="1"/>
  <c r="A31" i="1"/>
  <c r="G31" i="1"/>
  <c r="F31" i="1"/>
  <c r="E31" i="1"/>
  <c r="D31" i="1"/>
  <c r="B31" i="1"/>
  <c r="G30" i="1"/>
  <c r="F30" i="1"/>
  <c r="E30" i="1"/>
  <c r="D30" i="1"/>
  <c r="B30" i="1"/>
  <c r="G28" i="1"/>
  <c r="F28" i="1"/>
  <c r="E28" i="1"/>
  <c r="D28" i="1"/>
  <c r="B28" i="1"/>
  <c r="A28" i="1"/>
  <c r="G32" i="1"/>
  <c r="F32" i="1"/>
  <c r="E32" i="1"/>
  <c r="D32" i="1"/>
  <c r="B32" i="1"/>
  <c r="G29" i="1"/>
  <c r="F29" i="1"/>
  <c r="E29" i="1"/>
  <c r="D29" i="1"/>
  <c r="B29" i="1"/>
  <c r="D53" i="1" l="1"/>
  <c r="D51" i="1"/>
  <c r="D49" i="1"/>
  <c r="D47" i="1"/>
  <c r="D46" i="1"/>
  <c r="D44" i="1"/>
  <c r="D42" i="1"/>
  <c r="D41" i="1"/>
  <c r="D39" i="1"/>
  <c r="D37" i="1"/>
  <c r="D36" i="1"/>
  <c r="D35" i="1"/>
  <c r="D34" i="1"/>
  <c r="D27" i="1"/>
  <c r="J81" i="1" l="1"/>
  <c r="I81" i="1"/>
  <c r="H81" i="1"/>
  <c r="F81" i="1"/>
  <c r="D81" i="1"/>
  <c r="A81" i="1"/>
  <c r="J79" i="1"/>
  <c r="I79" i="1"/>
  <c r="H79" i="1"/>
  <c r="F79" i="1"/>
  <c r="D79" i="1"/>
  <c r="A79" i="1"/>
  <c r="J78" i="1"/>
  <c r="I78" i="1"/>
  <c r="H78" i="1"/>
  <c r="F78" i="1"/>
  <c r="D78" i="1"/>
  <c r="A78" i="1"/>
  <c r="J77" i="1"/>
  <c r="I77" i="1"/>
  <c r="H77" i="1"/>
  <c r="G77" i="1"/>
  <c r="K77" i="1" s="1"/>
  <c r="F77" i="1"/>
  <c r="D77" i="1"/>
  <c r="A77" i="1"/>
  <c r="J76" i="1"/>
  <c r="I76" i="1"/>
  <c r="H76" i="1"/>
  <c r="F76" i="1"/>
  <c r="D76" i="1"/>
  <c r="A76" i="1"/>
  <c r="J75" i="1"/>
  <c r="I75" i="1"/>
  <c r="H75" i="1"/>
  <c r="F75" i="1"/>
  <c r="D75" i="1"/>
  <c r="A75" i="1"/>
  <c r="J74" i="1"/>
  <c r="I74" i="1"/>
  <c r="H74" i="1"/>
  <c r="F74" i="1"/>
  <c r="D74" i="1"/>
  <c r="A74" i="1"/>
  <c r="J73" i="1"/>
  <c r="I73" i="1"/>
  <c r="H73" i="1"/>
  <c r="F73" i="1"/>
  <c r="D73" i="1"/>
  <c r="A73" i="1"/>
  <c r="J72" i="1"/>
  <c r="I72" i="1"/>
  <c r="H72" i="1"/>
  <c r="F72" i="1"/>
  <c r="D72" i="1"/>
  <c r="A72" i="1"/>
  <c r="J70" i="1"/>
  <c r="I70" i="1"/>
  <c r="H70" i="1"/>
  <c r="F70" i="1"/>
  <c r="D70" i="1"/>
  <c r="A70" i="1"/>
  <c r="J69" i="1"/>
  <c r="I69" i="1"/>
  <c r="H69" i="1"/>
  <c r="F69" i="1"/>
  <c r="D69" i="1"/>
  <c r="A69" i="1"/>
  <c r="J68" i="1"/>
  <c r="I68" i="1"/>
  <c r="H68" i="1"/>
  <c r="F68" i="1"/>
  <c r="D68" i="1"/>
  <c r="A68" i="1"/>
  <c r="J67" i="1"/>
  <c r="I67" i="1"/>
  <c r="H67" i="1"/>
  <c r="F67" i="1"/>
  <c r="D67" i="1"/>
  <c r="A67" i="1"/>
  <c r="J66" i="1"/>
  <c r="I66" i="1"/>
  <c r="H66" i="1"/>
  <c r="F66" i="1"/>
  <c r="D66" i="1"/>
  <c r="A66" i="1"/>
  <c r="J65" i="1"/>
  <c r="I65" i="1"/>
  <c r="H65" i="1"/>
  <c r="F65" i="1"/>
  <c r="D65" i="1"/>
  <c r="A65" i="1"/>
  <c r="J64" i="1"/>
  <c r="I64" i="1"/>
  <c r="H64" i="1"/>
  <c r="F64" i="1"/>
  <c r="D64" i="1"/>
  <c r="A64" i="1"/>
  <c r="J63" i="1"/>
  <c r="I63" i="1"/>
  <c r="H63" i="1"/>
  <c r="F63" i="1"/>
  <c r="D63" i="1"/>
  <c r="A63" i="1"/>
  <c r="J62" i="1"/>
  <c r="I62" i="1"/>
  <c r="H62" i="1"/>
  <c r="F62" i="1"/>
  <c r="D62" i="1"/>
  <c r="A62" i="1"/>
  <c r="J60" i="1"/>
  <c r="I60" i="1"/>
  <c r="H60" i="1"/>
  <c r="F60" i="1"/>
  <c r="D60" i="1"/>
  <c r="A60" i="1"/>
  <c r="J59" i="1"/>
  <c r="I59" i="1"/>
  <c r="H59" i="1"/>
  <c r="F59" i="1"/>
  <c r="D59" i="1"/>
  <c r="A59" i="1"/>
  <c r="J58" i="1"/>
  <c r="I58" i="1"/>
  <c r="H58" i="1"/>
  <c r="F58" i="1"/>
  <c r="D58" i="1"/>
  <c r="A58" i="1"/>
  <c r="J57" i="1"/>
  <c r="I57" i="1"/>
  <c r="H57" i="1"/>
  <c r="F57" i="1"/>
  <c r="D57" i="1"/>
  <c r="A57" i="1"/>
  <c r="F53" i="1"/>
  <c r="E53" i="1"/>
  <c r="B53" i="1"/>
  <c r="A53" i="1"/>
  <c r="G51" i="1"/>
  <c r="F51" i="1"/>
  <c r="E51" i="1"/>
  <c r="B51" i="1"/>
  <c r="G49" i="1"/>
  <c r="F49" i="1"/>
  <c r="E49" i="1"/>
  <c r="B49" i="1"/>
  <c r="G47" i="1"/>
  <c r="F47" i="1"/>
  <c r="E47" i="1"/>
  <c r="B47" i="1"/>
  <c r="A47" i="1"/>
  <c r="G46" i="1"/>
  <c r="F46" i="1"/>
  <c r="E46" i="1"/>
  <c r="B46" i="1"/>
  <c r="G44" i="1"/>
  <c r="F44" i="1"/>
  <c r="E44" i="1"/>
  <c r="B44" i="1"/>
  <c r="F42" i="1"/>
  <c r="E42" i="1"/>
  <c r="B42" i="1"/>
  <c r="A42" i="1"/>
  <c r="G41" i="1"/>
  <c r="F41" i="1"/>
  <c r="E41" i="1"/>
  <c r="B41" i="1"/>
  <c r="G39" i="1"/>
  <c r="F39" i="1"/>
  <c r="E39" i="1"/>
  <c r="B39" i="1"/>
  <c r="G37" i="1"/>
  <c r="F37" i="1"/>
  <c r="E37" i="1"/>
  <c r="B37" i="1"/>
  <c r="G36" i="1"/>
  <c r="F36" i="1"/>
  <c r="E36" i="1"/>
  <c r="B36" i="1"/>
  <c r="A36" i="1"/>
  <c r="G35" i="1"/>
  <c r="F35" i="1"/>
  <c r="E35" i="1"/>
  <c r="B35" i="1"/>
  <c r="A35" i="1"/>
  <c r="G34" i="1"/>
  <c r="F34" i="1"/>
  <c r="E34" i="1"/>
  <c r="B34" i="1"/>
  <c r="A101" i="1" l="1"/>
  <c r="J99" i="1"/>
  <c r="I99" i="1"/>
  <c r="H99" i="1"/>
  <c r="G99" i="1"/>
  <c r="F99" i="1"/>
  <c r="D99" i="1"/>
  <c r="A99" i="1"/>
  <c r="J98" i="1"/>
  <c r="I98" i="1"/>
  <c r="H98" i="1"/>
  <c r="G98" i="1"/>
  <c r="F98" i="1"/>
  <c r="D98" i="1"/>
  <c r="A98" i="1"/>
  <c r="J97" i="1"/>
  <c r="I97" i="1"/>
  <c r="H97" i="1"/>
  <c r="G97" i="1"/>
  <c r="F97" i="1"/>
  <c r="D97" i="1"/>
  <c r="A97" i="1"/>
  <c r="J96" i="1"/>
  <c r="I96" i="1"/>
  <c r="H96" i="1"/>
  <c r="G96" i="1"/>
  <c r="F96" i="1"/>
  <c r="D96" i="1"/>
  <c r="A96" i="1"/>
  <c r="J95" i="1"/>
  <c r="I95" i="1"/>
  <c r="H95" i="1"/>
  <c r="G95" i="1"/>
  <c r="F95" i="1"/>
  <c r="D95" i="1"/>
  <c r="A95" i="1"/>
  <c r="J94" i="1"/>
  <c r="I94" i="1"/>
  <c r="H94" i="1"/>
  <c r="G94" i="1"/>
  <c r="F94" i="1"/>
  <c r="D94" i="1"/>
  <c r="A94" i="1"/>
  <c r="D93" i="1"/>
  <c r="A93" i="1"/>
  <c r="J92" i="1"/>
  <c r="I92" i="1"/>
  <c r="H92" i="1"/>
  <c r="G92" i="1"/>
  <c r="F92" i="1"/>
  <c r="D92" i="1"/>
  <c r="A92" i="1"/>
  <c r="J91" i="1"/>
  <c r="I91" i="1"/>
  <c r="H91" i="1"/>
  <c r="G91" i="1"/>
  <c r="F91" i="1"/>
  <c r="D91" i="1"/>
  <c r="A91" i="1"/>
  <c r="J90" i="1"/>
  <c r="I90" i="1"/>
  <c r="H90" i="1"/>
  <c r="G90" i="1"/>
  <c r="F90" i="1"/>
  <c r="D90" i="1"/>
  <c r="A90" i="1"/>
  <c r="J89" i="1"/>
  <c r="I89" i="1"/>
  <c r="H89" i="1"/>
  <c r="G89" i="1"/>
  <c r="F89" i="1"/>
  <c r="D89" i="1"/>
  <c r="A89" i="1"/>
  <c r="J88" i="1"/>
  <c r="I88" i="1"/>
  <c r="H88" i="1"/>
  <c r="G88" i="1"/>
  <c r="F88" i="1"/>
  <c r="D88" i="1"/>
  <c r="A88" i="1"/>
  <c r="J87" i="1"/>
  <c r="I87" i="1"/>
  <c r="H87" i="1"/>
  <c r="G87" i="1"/>
  <c r="F87" i="1"/>
  <c r="D87" i="1"/>
  <c r="A87" i="1"/>
  <c r="D86" i="1"/>
  <c r="A86" i="1"/>
  <c r="K84" i="1"/>
  <c r="J84" i="1"/>
  <c r="G84" i="1"/>
  <c r="F84" i="1"/>
  <c r="A84" i="1"/>
  <c r="J82" i="1"/>
  <c r="I82" i="1"/>
  <c r="H82" i="1"/>
  <c r="F82" i="1"/>
  <c r="D82" i="1"/>
  <c r="A82" i="1"/>
  <c r="J56" i="1"/>
  <c r="I56" i="1"/>
  <c r="H56" i="1"/>
  <c r="F56" i="1"/>
  <c r="D56" i="1"/>
  <c r="A56" i="1"/>
  <c r="J55" i="1"/>
  <c r="I55" i="1"/>
  <c r="H55" i="1"/>
  <c r="F55" i="1"/>
  <c r="D55" i="1"/>
  <c r="A55" i="1"/>
  <c r="D54" i="1"/>
  <c r="A54" i="1"/>
  <c r="F27" i="1"/>
  <c r="E27" i="1"/>
  <c r="B27" i="1"/>
  <c r="A27" i="1"/>
  <c r="A26" i="1"/>
  <c r="A25" i="1"/>
  <c r="A4" i="1" l="1"/>
  <c r="K5" i="1"/>
  <c r="I5" i="1"/>
  <c r="H5" i="1"/>
  <c r="G5" i="1"/>
  <c r="F5" i="1"/>
  <c r="E5" i="1"/>
  <c r="L4" i="1"/>
  <c r="J4" i="1"/>
  <c r="I4" i="1"/>
  <c r="H4" i="1"/>
  <c r="G4" i="1"/>
  <c r="F4" i="1"/>
  <c r="E4" i="1"/>
  <c r="F3" i="1"/>
  <c r="G27" i="1" l="1"/>
  <c r="G82" i="1" l="1"/>
  <c r="K82" i="1" s="1"/>
  <c r="G53" i="1" l="1"/>
  <c r="G71" i="1"/>
  <c r="K71" i="1" s="1"/>
  <c r="L71" i="1"/>
  <c r="G42" i="1" l="1"/>
  <c r="G61" i="1" l="1"/>
  <c r="K61" i="1" s="1"/>
  <c r="G72" i="1"/>
  <c r="K72" i="1" s="1"/>
  <c r="L61" i="1"/>
  <c r="K11" i="1" l="1"/>
  <c r="K13" i="1"/>
  <c r="K15" i="1"/>
  <c r="K18" i="1"/>
  <c r="K20" i="1"/>
  <c r="K22" i="1"/>
  <c r="K12" i="1"/>
  <c r="K14" i="1"/>
  <c r="K16" i="1"/>
  <c r="K19" i="1"/>
  <c r="K21" i="1"/>
  <c r="K23" i="1"/>
  <c r="L8" i="1"/>
  <c r="H28" i="1" l="1"/>
  <c r="I32" i="1"/>
  <c r="H48" i="1"/>
  <c r="L16" i="1"/>
  <c r="L18" i="1"/>
  <c r="H33" i="1"/>
  <c r="I30" i="1"/>
  <c r="H32" i="1"/>
  <c r="I43" i="1"/>
  <c r="H45" i="1"/>
  <c r="I52" i="1"/>
  <c r="H53" i="1"/>
  <c r="L15" i="1"/>
  <c r="L19" i="1"/>
  <c r="H38" i="1"/>
  <c r="I53" i="1"/>
  <c r="I33" i="1"/>
  <c r="G80" i="1"/>
  <c r="K80" i="1" s="1"/>
  <c r="I28" i="1"/>
  <c r="H29" i="1"/>
  <c r="I38" i="1"/>
  <c r="H40" i="1"/>
  <c r="I48" i="1"/>
  <c r="H50" i="1"/>
  <c r="L12" i="1"/>
  <c r="L23" i="1"/>
  <c r="L11" i="1"/>
  <c r="L20" i="1"/>
  <c r="I45" i="1"/>
  <c r="L22" i="1"/>
  <c r="I29" i="1"/>
  <c r="H30" i="1"/>
  <c r="I40" i="1"/>
  <c r="H43" i="1"/>
  <c r="I50" i="1"/>
  <c r="H52" i="1"/>
  <c r="L21" i="1"/>
  <c r="L13" i="1"/>
  <c r="L14" i="1"/>
  <c r="L80" i="1"/>
  <c r="J45" i="1" l="1"/>
  <c r="K45" i="1" s="1"/>
  <c r="L45" i="1" s="1"/>
  <c r="J38" i="1"/>
  <c r="K38" i="1" s="1"/>
  <c r="L38" i="1" s="1"/>
  <c r="J53" i="1"/>
  <c r="K53" i="1" s="1"/>
  <c r="L53" i="1" s="1"/>
  <c r="J28" i="1"/>
  <c r="K28" i="1" s="1"/>
  <c r="L28" i="1" s="1"/>
  <c r="J30" i="1"/>
  <c r="K30" i="1" s="1"/>
  <c r="L30" i="1" s="1"/>
  <c r="J52" i="1"/>
  <c r="K52" i="1" s="1"/>
  <c r="L52" i="1" s="1"/>
  <c r="J29" i="1"/>
  <c r="K29" i="1" s="1"/>
  <c r="L29" i="1" s="1"/>
  <c r="J33" i="1"/>
  <c r="K33" i="1" s="1"/>
  <c r="L33" i="1" s="1"/>
  <c r="J32" i="1"/>
  <c r="K32" i="1" s="1"/>
  <c r="L32" i="1" s="1"/>
  <c r="J50" i="1"/>
  <c r="K50" i="1" s="1"/>
  <c r="L50" i="1" s="1"/>
  <c r="J48" i="1"/>
  <c r="K48" i="1" s="1"/>
  <c r="L48" i="1" s="1"/>
  <c r="J40" i="1"/>
  <c r="K40" i="1" s="1"/>
  <c r="L40" i="1" s="1"/>
  <c r="J43" i="1"/>
  <c r="K43" i="1" s="1"/>
  <c r="L43" i="1" s="1"/>
  <c r="H27" i="1" l="1"/>
  <c r="H34" i="1"/>
  <c r="H36" i="1"/>
  <c r="H39" i="1"/>
  <c r="H42" i="1"/>
  <c r="H46" i="1"/>
  <c r="H49" i="1"/>
  <c r="I27" i="1"/>
  <c r="I34" i="1"/>
  <c r="I36" i="1"/>
  <c r="I39" i="1"/>
  <c r="I42" i="1"/>
  <c r="I46" i="1"/>
  <c r="I49" i="1"/>
  <c r="H31" i="1"/>
  <c r="H35" i="1"/>
  <c r="H37" i="1"/>
  <c r="H41" i="1"/>
  <c r="H44" i="1"/>
  <c r="H47" i="1"/>
  <c r="H51" i="1"/>
  <c r="I31" i="1"/>
  <c r="I35" i="1"/>
  <c r="I37" i="1"/>
  <c r="I41" i="1"/>
  <c r="I44" i="1"/>
  <c r="I47" i="1"/>
  <c r="I51" i="1"/>
  <c r="L77" i="1" l="1"/>
  <c r="G58" i="1" l="1"/>
  <c r="K58" i="1" s="1"/>
  <c r="G63" i="1"/>
  <c r="K63" i="1" s="1"/>
  <c r="G67" i="1"/>
  <c r="K67" i="1" s="1"/>
  <c r="G73" i="1"/>
  <c r="K73" i="1" s="1"/>
  <c r="G79" i="1"/>
  <c r="K79" i="1" s="1"/>
  <c r="G60" i="1"/>
  <c r="K60" i="1" s="1"/>
  <c r="G64" i="1"/>
  <c r="K64" i="1" s="1"/>
  <c r="G68" i="1"/>
  <c r="K68" i="1" s="1"/>
  <c r="G74" i="1"/>
  <c r="K74" i="1" s="1"/>
  <c r="G81" i="1"/>
  <c r="K81" i="1" s="1"/>
  <c r="G59" i="1"/>
  <c r="K59" i="1" s="1"/>
  <c r="G65" i="1"/>
  <c r="K65" i="1" s="1"/>
  <c r="G69" i="1"/>
  <c r="K69" i="1" s="1"/>
  <c r="G76" i="1"/>
  <c r="K76" i="1" s="1"/>
  <c r="G57" i="1"/>
  <c r="K57" i="1" s="1"/>
  <c r="G62" i="1"/>
  <c r="K62" i="1" s="1"/>
  <c r="G66" i="1"/>
  <c r="K66" i="1" s="1"/>
  <c r="G70" i="1"/>
  <c r="K70" i="1" s="1"/>
  <c r="G75" i="1"/>
  <c r="K75" i="1" s="1"/>
  <c r="G78" i="1"/>
  <c r="K78" i="1" s="1"/>
  <c r="L79" i="1"/>
  <c r="L76" i="1"/>
  <c r="L78" i="1"/>
  <c r="L75" i="1"/>
  <c r="L66" i="1"/>
  <c r="L74" i="1"/>
  <c r="L73" i="1"/>
  <c r="L70" i="1"/>
  <c r="L72" i="1"/>
  <c r="L64" i="1"/>
  <c r="L68" i="1"/>
  <c r="L69" i="1"/>
  <c r="L67" i="1"/>
  <c r="L65" i="1"/>
  <c r="L63" i="1"/>
  <c r="L62" i="1"/>
  <c r="L59" i="1"/>
  <c r="L60" i="1"/>
  <c r="L58" i="1"/>
  <c r="J35" i="1" l="1"/>
  <c r="K35" i="1" s="1"/>
  <c r="L35" i="1" s="1"/>
  <c r="J31" i="1"/>
  <c r="K31" i="1" s="1"/>
  <c r="L31" i="1" s="1"/>
  <c r="J46" i="1"/>
  <c r="K46" i="1" s="1"/>
  <c r="L46" i="1" s="1"/>
  <c r="J44" i="1"/>
  <c r="K44" i="1" s="1"/>
  <c r="L44" i="1" s="1"/>
  <c r="J42" i="1"/>
  <c r="K42" i="1" s="1"/>
  <c r="L42" i="1" s="1"/>
  <c r="L81" i="1" l="1"/>
  <c r="G56" i="1" l="1"/>
  <c r="K56" i="1" s="1"/>
  <c r="K88" i="1"/>
  <c r="K90" i="1"/>
  <c r="K92" i="1"/>
  <c r="K95" i="1"/>
  <c r="K97" i="1"/>
  <c r="K99" i="1"/>
  <c r="J36" i="1"/>
  <c r="K36" i="1" s="1"/>
  <c r="L36" i="1" s="1"/>
  <c r="L84" i="1"/>
  <c r="G55" i="1"/>
  <c r="K55" i="1" s="1"/>
  <c r="J39" i="1"/>
  <c r="K39" i="1" s="1"/>
  <c r="L39" i="1" s="1"/>
  <c r="K87" i="1"/>
  <c r="K89" i="1"/>
  <c r="K91" i="1"/>
  <c r="K94" i="1"/>
  <c r="K96" i="1"/>
  <c r="K98" i="1"/>
  <c r="L56" i="1"/>
  <c r="L82" i="1"/>
  <c r="L55" i="1"/>
  <c r="L57" i="1"/>
  <c r="L95" i="1" l="1"/>
  <c r="L90" i="1"/>
  <c r="J49" i="1"/>
  <c r="K49" i="1" s="1"/>
  <c r="L49" i="1" s="1"/>
  <c r="J34" i="1"/>
  <c r="K34" i="1" s="1"/>
  <c r="L34" i="1" s="1"/>
  <c r="J37" i="1"/>
  <c r="K37" i="1" s="1"/>
  <c r="L37" i="1" s="1"/>
  <c r="L99" i="1"/>
  <c r="L91" i="1"/>
  <c r="J27" i="1"/>
  <c r="K27" i="1" s="1"/>
  <c r="L27" i="1" s="1"/>
  <c r="L94" i="1"/>
  <c r="L88" i="1"/>
  <c r="L98" i="1"/>
  <c r="L92" i="1"/>
  <c r="L87" i="1"/>
  <c r="J41" i="1"/>
  <c r="K41" i="1" s="1"/>
  <c r="L41" i="1" s="1"/>
  <c r="L89" i="1"/>
  <c r="L96" i="1"/>
  <c r="L97" i="1"/>
  <c r="J51" i="1"/>
  <c r="K51" i="1" s="1"/>
  <c r="L51" i="1" s="1"/>
  <c r="J47" i="1"/>
  <c r="K47" i="1" s="1"/>
  <c r="L47" i="1" s="1"/>
</calcChain>
</file>

<file path=xl/sharedStrings.xml><?xml version="1.0" encoding="utf-8"?>
<sst xmlns="http://schemas.openxmlformats.org/spreadsheetml/2006/main" count="1" uniqueCount="1">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</sst>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&quot;$&quot;"/>
    <numFmt numFmtId="165" formatCode="##,###,###&quot;$&quot;"/>
    <numFmt numFmtId="166" formatCode="#,###.00&quot;&quot;"/>
  </numFmts>
  <fonts count="15" x14ac:knownFonts="1">
    <font>
      <sz val="10"/>
      <name val="Helv"/>
    </font>
    <font>
      <b/>
      <sz val="10"/>
      <name val="Helv"/>
    </font>
    <font>
      <b/>
      <sz val="12"/>
      <name val="Helv"/>
    </font>
    <font>
      <b/>
      <sz val="18"/>
      <name val="Helv"/>
    </font>
    <font>
      <b/>
      <sz val="14"/>
      <name val="Helv"/>
    </font>
    <font>
      <b/>
      <sz val="10"/>
      <name val="Helv"/>
    </font>
    <font>
      <b/>
      <sz val="16"/>
      <name val="Helv"/>
    </font>
    <font>
      <sz val="12"/>
      <name val="Helv"/>
    </font>
    <font>
      <b/>
      <sz val="13"/>
      <name val="Helv"/>
    </font>
    <font>
      <sz val="13"/>
      <name val="Helv"/>
    </font>
    <font>
      <b/>
      <sz val="17"/>
      <color indexed="12"/>
      <name val="Helv"/>
    </font>
    <font>
      <b/>
      <sz val="22"/>
      <name val="Helv"/>
    </font>
    <font>
      <b/>
      <sz val="30"/>
      <color indexed="8"/>
      <name val="Helv"/>
    </font>
    <font>
      <sz val="16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166" fontId="3" fillId="2" borderId="4" xfId="0" applyNumberFormat="1" applyFont="1" applyFill="1" applyBorder="1" applyAlignment="1">
      <alignment horizontal="left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4" fillId="3" borderId="18" xfId="0" applyNumberFormat="1" applyFont="1" applyFill="1" applyBorder="1" applyAlignment="1" applyProtection="1">
      <alignment horizontal="center" vertical="center"/>
      <protection hidden="1"/>
    </xf>
    <xf numFmtId="0" fontId="4" fillId="3" borderId="10" xfId="0" applyNumberFormat="1" applyFont="1" applyFill="1" applyBorder="1" applyAlignment="1" applyProtection="1">
      <alignment horizontal="left" vertical="center"/>
      <protection hidden="1"/>
    </xf>
    <xf numFmtId="0" fontId="4" fillId="3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>
      <alignment horizontal="center" vertical="center"/>
    </xf>
    <xf numFmtId="165" fontId="4" fillId="5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19" xfId="0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>
      <alignment horizontal="centerContinuous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5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3" borderId="24" xfId="0" quotePrefix="1" applyNumberFormat="1" applyFont="1" applyFill="1" applyBorder="1" applyAlignment="1">
      <alignment horizontal="left" vertical="center"/>
    </xf>
    <xf numFmtId="0" fontId="2" fillId="3" borderId="21" xfId="0" applyNumberFormat="1" applyFont="1" applyFill="1" applyBorder="1" applyAlignment="1">
      <alignment horizontal="left" vertical="center"/>
    </xf>
    <xf numFmtId="0" fontId="5" fillId="3" borderId="22" xfId="0" applyFont="1" applyFill="1" applyBorder="1" applyAlignment="1">
      <alignment vertical="center"/>
    </xf>
    <xf numFmtId="4" fontId="13" fillId="0" borderId="23" xfId="0" quotePrefix="1" applyNumberFormat="1" applyFont="1" applyFill="1" applyBorder="1" applyAlignment="1">
      <alignment horizontal="center" vertical="center"/>
    </xf>
    <xf numFmtId="4" fontId="13" fillId="0" borderId="23" xfId="0" quotePrefix="1" applyNumberFormat="1" applyFont="1" applyFill="1" applyBorder="1" applyAlignment="1">
      <alignment horizontal="left" vertical="center"/>
    </xf>
    <xf numFmtId="4" fontId="6" fillId="0" borderId="23" xfId="0" quotePrefix="1" applyNumberFormat="1" applyFont="1" applyFill="1" applyBorder="1" applyAlignment="1">
      <alignment horizontal="center" vertical="center"/>
    </xf>
    <xf numFmtId="0" fontId="6" fillId="3" borderId="5" xfId="0" quotePrefix="1" applyNumberFormat="1" applyFont="1" applyFill="1" applyBorder="1" applyAlignment="1">
      <alignment horizontal="left" vertical="center"/>
    </xf>
    <xf numFmtId="0" fontId="2" fillId="3" borderId="26" xfId="0" applyNumberFormat="1" applyFont="1" applyFill="1" applyBorder="1" applyAlignment="1">
      <alignment horizontal="left" vertical="center"/>
    </xf>
    <xf numFmtId="0" fontId="5" fillId="3" borderId="27" xfId="0" applyFont="1" applyFill="1" applyBorder="1" applyAlignment="1">
      <alignment vertical="center"/>
    </xf>
    <xf numFmtId="4" fontId="13" fillId="0" borderId="3" xfId="0" quotePrefix="1" applyNumberFormat="1" applyFont="1" applyFill="1" applyBorder="1" applyAlignment="1">
      <alignment horizontal="center" vertical="center"/>
    </xf>
    <xf numFmtId="4" fontId="13" fillId="0" borderId="3" xfId="0" quotePrefix="1" applyNumberFormat="1" applyFont="1" applyFill="1" applyBorder="1" applyAlignment="1">
      <alignment horizontal="left" vertical="center"/>
    </xf>
    <xf numFmtId="4" fontId="6" fillId="0" borderId="3" xfId="0" quotePrefix="1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9" fillId="2" borderId="26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horizontal="left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6" fontId="6" fillId="2" borderId="14" xfId="0" applyNumberFormat="1" applyFont="1" applyFill="1" applyBorder="1" applyAlignment="1">
      <alignment horizontal="left"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2" borderId="22" xfId="0" applyNumberFormat="1" applyFont="1" applyFill="1" applyBorder="1" applyAlignment="1">
      <alignment horizontal="center" vertical="center"/>
    </xf>
    <xf numFmtId="166" fontId="6" fillId="2" borderId="13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166" fontId="6" fillId="0" borderId="24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left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left" vertical="center"/>
    </xf>
    <xf numFmtId="0" fontId="6" fillId="2" borderId="24" xfId="0" applyNumberFormat="1" applyFont="1" applyFill="1" applyBorder="1" applyAlignment="1">
      <alignment horizontal="left" vertical="center"/>
    </xf>
    <xf numFmtId="0" fontId="13" fillId="2" borderId="21" xfId="0" applyNumberFormat="1" applyFont="1" applyFill="1" applyBorder="1" applyAlignment="1">
      <alignment horizontal="left" vertical="center"/>
    </xf>
    <xf numFmtId="0" fontId="13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4" borderId="8" xfId="0" quotePrefix="1" applyNumberFormat="1" applyFont="1" applyFill="1" applyBorder="1" applyAlignment="1">
      <alignment horizontal="left" vertical="center"/>
    </xf>
    <xf numFmtId="0" fontId="1" fillId="4" borderId="4" xfId="0" applyNumberFormat="1" applyFont="1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166" fontId="6" fillId="0" borderId="15" xfId="0" applyNumberFormat="1" applyFont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6" fillId="0" borderId="19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166" fontId="6" fillId="0" borderId="4" xfId="0" applyNumberFormat="1" applyFont="1" applyBorder="1" applyAlignment="1">
      <alignment horizontal="left" vertical="center"/>
    </xf>
    <xf numFmtId="166" fontId="6" fillId="0" borderId="4" xfId="0" applyNumberFormat="1" applyFont="1" applyFill="1" applyBorder="1" applyAlignment="1">
      <alignment horizontal="left" vertical="center"/>
    </xf>
    <xf numFmtId="166" fontId="6" fillId="0" borderId="4" xfId="0" applyNumberFormat="1" applyFont="1" applyBorder="1" applyAlignment="1">
      <alignment horizontal="right" vertical="center"/>
    </xf>
    <xf numFmtId="4" fontId="13" fillId="0" borderId="31" xfId="0" quotePrefix="1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vertical="center"/>
    </xf>
    <xf numFmtId="0" fontId="6" fillId="0" borderId="4" xfId="0" quotePrefix="1" applyNumberFormat="1" applyFont="1" applyFill="1" applyBorder="1" applyAlignment="1">
      <alignment horizontal="left" vertical="center"/>
    </xf>
    <xf numFmtId="0" fontId="6" fillId="3" borderId="32" xfId="0" quotePrefix="1" applyNumberFormat="1" applyFont="1" applyFill="1" applyBorder="1" applyAlignment="1">
      <alignment horizontal="left" vertical="center"/>
    </xf>
    <xf numFmtId="0" fontId="2" fillId="3" borderId="30" xfId="0" applyNumberFormat="1" applyFont="1" applyFill="1" applyBorder="1" applyAlignment="1">
      <alignment horizontal="left" vertical="center"/>
    </xf>
    <xf numFmtId="0" fontId="5" fillId="3" borderId="33" xfId="0" applyFont="1" applyFill="1" applyBorder="1" applyAlignment="1">
      <alignment vertical="center"/>
    </xf>
    <xf numFmtId="4" fontId="13" fillId="0" borderId="31" xfId="0" quotePrefix="1" applyNumberFormat="1" applyFont="1" applyFill="1" applyBorder="1" applyAlignment="1">
      <alignment horizontal="left" vertical="center"/>
    </xf>
    <xf numFmtId="4" fontId="6" fillId="0" borderId="31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" xfId="0" applyFont="1" applyBorder="1" applyAlignment="1">
      <alignment vertical="center"/>
    </xf>
    <xf numFmtId="3" fontId="8" fillId="2" borderId="21" xfId="0" applyNumberFormat="1" applyFont="1" applyFill="1" applyBorder="1" applyAlignment="1">
      <alignment vertical="center"/>
    </xf>
    <xf numFmtId="0" fontId="6" fillId="2" borderId="27" xfId="0" applyNumberFormat="1" applyFont="1" applyFill="1" applyBorder="1" applyAlignment="1">
      <alignment vertical="center" wrapText="1"/>
    </xf>
    <xf numFmtId="0" fontId="4" fillId="2" borderId="22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NumberFormat="1" applyFont="1" applyFill="1" applyBorder="1" applyAlignment="1" applyProtection="1">
      <alignment horizontal="left" vertical="center"/>
      <protection hidden="1"/>
    </xf>
    <xf numFmtId="0" fontId="6" fillId="2" borderId="26" xfId="0" applyNumberFormat="1" applyFont="1" applyFill="1" applyBorder="1" applyAlignment="1">
      <alignment horizontal="left" vertical="center"/>
    </xf>
    <xf numFmtId="0" fontId="6" fillId="2" borderId="28" xfId="0" applyNumberFormat="1" applyFont="1" applyFill="1" applyBorder="1" applyAlignment="1">
      <alignment vertical="center" wrapText="1"/>
    </xf>
    <xf numFmtId="0" fontId="13" fillId="0" borderId="31" xfId="0" quotePrefix="1" applyNumberFormat="1" applyFont="1" applyFill="1" applyBorder="1" applyAlignment="1">
      <alignment horizontal="center" vertical="center"/>
    </xf>
    <xf numFmtId="0" fontId="13" fillId="0" borderId="23" xfId="0" quotePrefix="1" applyNumberFormat="1" applyFont="1" applyFill="1" applyBorder="1" applyAlignment="1">
      <alignment horizontal="center" vertical="center"/>
    </xf>
    <xf numFmtId="0" fontId="13" fillId="0" borderId="3" xfId="0" quotePrefix="1" applyNumberFormat="1" applyFont="1" applyFill="1" applyBorder="1" applyAlignment="1">
      <alignment horizontal="center" vertical="center"/>
    </xf>
    <xf numFmtId="0" fontId="6" fillId="4" borderId="14" xfId="0" quotePrefix="1" applyNumberFormat="1" applyFont="1" applyFill="1" applyBorder="1" applyAlignment="1">
      <alignment horizontal="center" vertical="center"/>
    </xf>
    <xf numFmtId="0" fontId="6" fillId="4" borderId="15" xfId="0" quotePrefix="1" applyNumberFormat="1" applyFont="1" applyFill="1" applyBorder="1" applyAlignment="1">
      <alignment horizontal="center" vertical="center"/>
    </xf>
    <xf numFmtId="0" fontId="6" fillId="0" borderId="9" xfId="0" quotePrefix="1" applyNumberFormat="1" applyFont="1" applyFill="1" applyBorder="1" applyAlignment="1">
      <alignment horizontal="center" vertical="center" wrapText="1"/>
    </xf>
    <xf numFmtId="0" fontId="6" fillId="0" borderId="0" xfId="0" quotePrefix="1" applyNumberFormat="1" applyFont="1" applyFill="1" applyBorder="1" applyAlignment="1">
      <alignment horizontal="center" vertical="center"/>
    </xf>
    <xf numFmtId="0" fontId="6" fillId="0" borderId="4" xfId="0" quotePrefix="1" applyNumberFormat="1" applyFont="1" applyFill="1" applyBorder="1" applyAlignment="1">
      <alignment horizontal="center" vertical="center" wrapText="1"/>
    </xf>
    <xf numFmtId="0" fontId="6" fillId="0" borderId="4" xfId="0" quotePrefix="1" applyNumberFormat="1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left" vertical="center" wrapText="1"/>
    </xf>
    <xf numFmtId="0" fontId="13" fillId="2" borderId="26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left" vertical="center" wrapText="1"/>
    </xf>
    <xf numFmtId="0" fontId="6" fillId="2" borderId="2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-RENAULT\MKT\COORDENACAO_MKT\Precos\Manuela_JORGE\TARIFA_GERAL_Renault_IVA\TARI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</sheetNames>
    <sheetDataSet>
      <sheetData sheetId="0">
        <row r="3">
          <cell r="F3" t="str">
            <v>EMISSÕES</v>
          </cell>
        </row>
        <row r="4">
          <cell r="A4" t="str">
            <v>MODELO / VERSÃO</v>
          </cell>
          <cell r="E4" t="str">
            <v>CILIND.</v>
          </cell>
          <cell r="F4" t="str">
            <v>CO2</v>
          </cell>
          <cell r="G4" t="str">
            <v>PREÇO</v>
          </cell>
          <cell r="H4" t="str">
            <v>I.A.</v>
          </cell>
          <cell r="I4" t="str">
            <v>I.A.</v>
          </cell>
          <cell r="K4" t="str">
            <v>I.S.V.</v>
          </cell>
          <cell r="Q4" t="str">
            <v>P.V.P.</v>
          </cell>
        </row>
        <row r="5">
          <cell r="E5" t="str">
            <v>(cm3)</v>
          </cell>
          <cell r="F5" t="str">
            <v>(g/Km)</v>
          </cell>
          <cell r="G5" t="str">
            <v>BASE</v>
          </cell>
          <cell r="H5" t="str">
            <v>Cil.</v>
          </cell>
          <cell r="I5" t="str">
            <v>CO2</v>
          </cell>
          <cell r="P5" t="str">
            <v>(23 %)</v>
          </cell>
        </row>
        <row r="490">
          <cell r="F490" t="str">
            <v>---</v>
          </cell>
          <cell r="K490" t="str">
            <v xml:space="preserve"> --</v>
          </cell>
          <cell r="L490" t="str">
            <v xml:space="preserve"> --</v>
          </cell>
          <cell r="Q490">
            <v>0</v>
          </cell>
        </row>
        <row r="492">
          <cell r="A492" t="str">
            <v>ACESSÓRIOS MÉGANE BERLINA
(Preços sujeitos a modificação por parte da DQS; não incluem montagem)</v>
          </cell>
          <cell r="D492" t="str">
            <v>REFERÊNCIA</v>
          </cell>
        </row>
        <row r="493">
          <cell r="F493" t="str">
            <v>---</v>
          </cell>
          <cell r="K493" t="str">
            <v xml:space="preserve"> --</v>
          </cell>
          <cell r="P493">
            <v>0</v>
          </cell>
          <cell r="Q493">
            <v>0</v>
          </cell>
        </row>
        <row r="494">
          <cell r="F494" t="str">
            <v>---</v>
          </cell>
          <cell r="K494" t="str">
            <v xml:space="preserve"> --</v>
          </cell>
          <cell r="P494">
            <v>0</v>
          </cell>
          <cell r="Q494">
            <v>0</v>
          </cell>
        </row>
        <row r="495">
          <cell r="F495" t="str">
            <v>---</v>
          </cell>
          <cell r="K495" t="str">
            <v xml:space="preserve"> --</v>
          </cell>
          <cell r="P495">
            <v>0</v>
          </cell>
          <cell r="Q495">
            <v>0</v>
          </cell>
        </row>
        <row r="496">
          <cell r="F496" t="str">
            <v>---</v>
          </cell>
          <cell r="K496" t="str">
            <v xml:space="preserve"> --</v>
          </cell>
          <cell r="P496">
            <v>0</v>
          </cell>
          <cell r="Q496">
            <v>0</v>
          </cell>
        </row>
        <row r="497">
          <cell r="F497" t="str">
            <v>---</v>
          </cell>
          <cell r="K497" t="str">
            <v xml:space="preserve"> --</v>
          </cell>
          <cell r="P497">
            <v>0</v>
          </cell>
          <cell r="Q497">
            <v>0</v>
          </cell>
        </row>
        <row r="498">
          <cell r="F498" t="str">
            <v>---</v>
          </cell>
          <cell r="K498" t="str">
            <v xml:space="preserve"> --</v>
          </cell>
          <cell r="P498">
            <v>0</v>
          </cell>
          <cell r="Q498">
            <v>0</v>
          </cell>
        </row>
        <row r="499">
          <cell r="A499" t="str">
            <v>ACESSÓRIOS MÉGANE COUPÉ
(Preços sujeitos a modificação por parte da DQS; não incluem montagem)</v>
          </cell>
          <cell r="D499" t="str">
            <v>REFERÊNCIA</v>
          </cell>
        </row>
        <row r="500">
          <cell r="F500" t="str">
            <v>---</v>
          </cell>
          <cell r="K500" t="str">
            <v xml:space="preserve"> --</v>
          </cell>
          <cell r="P500">
            <v>0</v>
          </cell>
          <cell r="Q500">
            <v>0</v>
          </cell>
        </row>
        <row r="501">
          <cell r="F501" t="str">
            <v>---</v>
          </cell>
          <cell r="K501" t="str">
            <v xml:space="preserve"> --</v>
          </cell>
          <cell r="P501">
            <v>0</v>
          </cell>
          <cell r="Q501">
            <v>0</v>
          </cell>
        </row>
        <row r="502">
          <cell r="F502" t="str">
            <v>---</v>
          </cell>
          <cell r="K502" t="str">
            <v xml:space="preserve"> --</v>
          </cell>
          <cell r="P502">
            <v>0</v>
          </cell>
          <cell r="Q502">
            <v>0</v>
          </cell>
        </row>
        <row r="503">
          <cell r="F503" t="str">
            <v>---</v>
          </cell>
          <cell r="K503" t="str">
            <v xml:space="preserve"> --</v>
          </cell>
          <cell r="P503">
            <v>0</v>
          </cell>
          <cell r="Q503">
            <v>0</v>
          </cell>
        </row>
        <row r="504">
          <cell r="F504" t="str">
            <v>---</v>
          </cell>
          <cell r="K504" t="str">
            <v xml:space="preserve"> --</v>
          </cell>
          <cell r="P504">
            <v>0</v>
          </cell>
          <cell r="Q504">
            <v>0</v>
          </cell>
        </row>
        <row r="505">
          <cell r="F505" t="str">
            <v>---</v>
          </cell>
          <cell r="K505" t="str">
            <v xml:space="preserve"> --</v>
          </cell>
          <cell r="P505">
            <v>0</v>
          </cell>
          <cell r="Q505">
            <v>0</v>
          </cell>
        </row>
        <row r="507">
          <cell r="A507" t="str">
            <v>NOVO MÉGANE SPORT TOURER</v>
          </cell>
        </row>
        <row r="508">
          <cell r="A508" t="str">
            <v>Novo Mégane SPORT TOURER</v>
          </cell>
        </row>
        <row r="509">
          <cell r="A509" t="str">
            <v>ENERGY TCe 100</v>
          </cell>
          <cell r="B509" t="str">
            <v>Zen</v>
          </cell>
          <cell r="C509" t="str">
            <v>5ZEN12M100G</v>
          </cell>
          <cell r="E509">
            <v>1197</v>
          </cell>
          <cell r="F509">
            <v>120</v>
          </cell>
          <cell r="G509">
            <v>17329.57</v>
          </cell>
          <cell r="H509">
            <v>492.36000000000013</v>
          </cell>
          <cell r="I509">
            <v>348.80000000000018</v>
          </cell>
          <cell r="K509">
            <v>841.16000000000031</v>
          </cell>
        </row>
        <row r="510">
          <cell r="A510" t="str">
            <v>ENERGY TCe 130</v>
          </cell>
          <cell r="B510" t="str">
            <v>Intens</v>
          </cell>
          <cell r="C510" t="str">
            <v>5INT12M130G</v>
          </cell>
          <cell r="E510">
            <v>1197</v>
          </cell>
          <cell r="F510">
            <v>119</v>
          </cell>
          <cell r="G510">
            <v>19448.23</v>
          </cell>
          <cell r="H510">
            <v>492.36000000000013</v>
          </cell>
          <cell r="I510">
            <v>303.3100000000004</v>
          </cell>
          <cell r="K510">
            <v>795.67000000000053</v>
          </cell>
        </row>
        <row r="511">
          <cell r="B511" t="str">
            <v>GT Line</v>
          </cell>
          <cell r="C511" t="str">
            <v>5GTL12M130G</v>
          </cell>
          <cell r="E511">
            <v>1197</v>
          </cell>
          <cell r="F511">
            <v>119</v>
          </cell>
          <cell r="G511">
            <v>20667.740000000002</v>
          </cell>
          <cell r="H511">
            <v>492.36000000000013</v>
          </cell>
          <cell r="I511">
            <v>303.3100000000004</v>
          </cell>
          <cell r="K511">
            <v>795.67000000000053</v>
          </cell>
        </row>
        <row r="512">
          <cell r="B512" t="str">
            <v>GT Line com ISV Jantes 18"</v>
          </cell>
          <cell r="C512" t="str">
            <v>5GTL12M130G</v>
          </cell>
          <cell r="E512">
            <v>1197</v>
          </cell>
          <cell r="F512">
            <v>123</v>
          </cell>
          <cell r="G512">
            <v>20667.740000000002</v>
          </cell>
          <cell r="H512">
            <v>492.36000000000013</v>
          </cell>
          <cell r="I512">
            <v>485.27000000000044</v>
          </cell>
          <cell r="K512">
            <v>977.63000000000056</v>
          </cell>
        </row>
        <row r="513">
          <cell r="A513" t="str">
            <v>ENERGY TCe 130 EDC</v>
          </cell>
          <cell r="B513" t="str">
            <v>GT Line</v>
          </cell>
          <cell r="C513" t="str">
            <v>5GTL12A130G</v>
          </cell>
          <cell r="E513">
            <v>1197</v>
          </cell>
          <cell r="F513">
            <v>122</v>
          </cell>
          <cell r="G513">
            <v>21750.79</v>
          </cell>
          <cell r="H513">
            <v>492.36000000000013</v>
          </cell>
          <cell r="I513">
            <v>439.78000000000065</v>
          </cell>
          <cell r="K513">
            <v>932.14000000000078</v>
          </cell>
        </row>
        <row r="514">
          <cell r="B514" t="str">
            <v>GT Line com ISV Jantes 18"</v>
          </cell>
          <cell r="C514" t="str">
            <v>5GTL12A130G</v>
          </cell>
          <cell r="E514">
            <v>1197</v>
          </cell>
          <cell r="F514">
            <v>124</v>
          </cell>
          <cell r="G514">
            <v>21750.79</v>
          </cell>
          <cell r="H514">
            <v>492.36000000000013</v>
          </cell>
          <cell r="I514">
            <v>530.76000000000022</v>
          </cell>
          <cell r="K514">
            <v>1023.1200000000003</v>
          </cell>
        </row>
        <row r="515">
          <cell r="B515" t="str">
            <v>Bose Editon</v>
          </cell>
          <cell r="C515" t="str">
            <v>5BOS12A130G</v>
          </cell>
          <cell r="E515">
            <v>1197</v>
          </cell>
          <cell r="F515">
            <v>122</v>
          </cell>
          <cell r="G515">
            <v>22197.94</v>
          </cell>
          <cell r="H515">
            <v>492.36000000000013</v>
          </cell>
          <cell r="I515">
            <v>439.78000000000065</v>
          </cell>
          <cell r="K515">
            <v>932.14000000000078</v>
          </cell>
        </row>
        <row r="516">
          <cell r="B516" t="str">
            <v>Bose Editon com ISV Jantes 18"</v>
          </cell>
          <cell r="C516" t="str">
            <v>5BOS12A130G</v>
          </cell>
          <cell r="E516">
            <v>1197</v>
          </cell>
          <cell r="F516">
            <v>124</v>
          </cell>
          <cell r="G516">
            <v>22197.94</v>
          </cell>
          <cell r="H516">
            <v>492.36000000000013</v>
          </cell>
          <cell r="I516">
            <v>530.76000000000022</v>
          </cell>
          <cell r="K516">
            <v>1023.1200000000003</v>
          </cell>
        </row>
        <row r="517">
          <cell r="A517" t="str">
            <v>ENERGY dCi 90</v>
          </cell>
          <cell r="B517" t="str">
            <v>Zen</v>
          </cell>
          <cell r="C517" t="str">
            <v>5ZEN15M090D</v>
          </cell>
          <cell r="E517">
            <v>1461</v>
          </cell>
          <cell r="F517">
            <v>95</v>
          </cell>
          <cell r="G517">
            <v>18044.23</v>
          </cell>
          <cell r="H517">
            <v>1708.5699999999997</v>
          </cell>
          <cell r="I517">
            <v>328.5</v>
          </cell>
          <cell r="K517">
            <v>2037.0699999999997</v>
          </cell>
        </row>
        <row r="518">
          <cell r="A518" t="str">
            <v>ENERGY dCi 110</v>
          </cell>
          <cell r="B518" t="str">
            <v>Zen</v>
          </cell>
          <cell r="C518" t="str">
            <v>5ZEN15M110D</v>
          </cell>
          <cell r="E518">
            <v>1461</v>
          </cell>
          <cell r="F518">
            <v>95</v>
          </cell>
          <cell r="G518">
            <v>19101.14</v>
          </cell>
          <cell r="H518">
            <v>1708.5699999999997</v>
          </cell>
          <cell r="I518">
            <v>328.5</v>
          </cell>
          <cell r="K518">
            <v>2037.0699999999997</v>
          </cell>
        </row>
        <row r="519">
          <cell r="B519" t="str">
            <v>Intens</v>
          </cell>
          <cell r="C519" t="str">
            <v>5INT15M110D</v>
          </cell>
          <cell r="E519">
            <v>1461</v>
          </cell>
          <cell r="F519">
            <v>95</v>
          </cell>
          <cell r="G519">
            <v>20686.509999999998</v>
          </cell>
          <cell r="H519">
            <v>1708.5699999999997</v>
          </cell>
          <cell r="I519">
            <v>328.5</v>
          </cell>
          <cell r="K519">
            <v>2037.0699999999997</v>
          </cell>
        </row>
        <row r="520">
          <cell r="B520" t="str">
            <v>GT Line</v>
          </cell>
          <cell r="C520" t="str">
            <v>5GTL15M110D</v>
          </cell>
          <cell r="E520">
            <v>1461</v>
          </cell>
          <cell r="F520">
            <v>95</v>
          </cell>
          <cell r="G520">
            <v>21906.02</v>
          </cell>
          <cell r="H520">
            <v>1708.5699999999997</v>
          </cell>
          <cell r="I520">
            <v>328.5</v>
          </cell>
          <cell r="K520">
            <v>2037.0699999999997</v>
          </cell>
        </row>
        <row r="521">
          <cell r="B521" t="str">
            <v>GT Line com ISV Jantes 18"</v>
          </cell>
          <cell r="C521" t="str">
            <v>5GTL15M110D</v>
          </cell>
          <cell r="E521">
            <v>1461</v>
          </cell>
          <cell r="F521">
            <v>100</v>
          </cell>
          <cell r="G521">
            <v>21906.02</v>
          </cell>
          <cell r="H521">
            <v>1708.5699999999997</v>
          </cell>
          <cell r="I521">
            <v>630</v>
          </cell>
          <cell r="K521">
            <v>2338.5699999999997</v>
          </cell>
        </row>
        <row r="522">
          <cell r="B522" t="str">
            <v>Bose Editon</v>
          </cell>
          <cell r="C522" t="str">
            <v>5BOS15M110D</v>
          </cell>
          <cell r="E522">
            <v>1461</v>
          </cell>
          <cell r="F522">
            <v>95</v>
          </cell>
          <cell r="G522">
            <v>22353.17</v>
          </cell>
          <cell r="H522">
            <v>1708.5699999999997</v>
          </cell>
          <cell r="I522">
            <v>328.5</v>
          </cell>
          <cell r="K522">
            <v>2037.0699999999997</v>
          </cell>
        </row>
        <row r="523">
          <cell r="B523" t="str">
            <v>Bose Editon com ISV Jantes 18"</v>
          </cell>
          <cell r="C523" t="str">
            <v>5BOS15M110D</v>
          </cell>
          <cell r="E523">
            <v>1461</v>
          </cell>
          <cell r="F523">
            <v>100</v>
          </cell>
          <cell r="G523">
            <v>22353.17</v>
          </cell>
          <cell r="H523">
            <v>1708.5699999999997</v>
          </cell>
          <cell r="I523">
            <v>630</v>
          </cell>
          <cell r="K523">
            <v>2338.5699999999997</v>
          </cell>
        </row>
        <row r="524">
          <cell r="A524" t="str">
            <v>ENERGY dCi 110 Eco</v>
          </cell>
          <cell r="B524" t="str">
            <v>Zen</v>
          </cell>
          <cell r="C524" t="str">
            <v>5ZEN15MECOD</v>
          </cell>
          <cell r="E524">
            <v>1461</v>
          </cell>
          <cell r="F524">
            <v>90</v>
          </cell>
          <cell r="G524">
            <v>19527.84</v>
          </cell>
          <cell r="H524">
            <v>1708.5699999999997</v>
          </cell>
          <cell r="I524">
            <v>227</v>
          </cell>
          <cell r="K524">
            <v>1935.5699999999997</v>
          </cell>
        </row>
        <row r="525">
          <cell r="A525" t="str">
            <v>ENERGY dCi 110 EDC</v>
          </cell>
          <cell r="B525" t="str">
            <v>GT Line</v>
          </cell>
          <cell r="C525" t="str">
            <v>5GTL15A110D</v>
          </cell>
          <cell r="E525">
            <v>1461</v>
          </cell>
          <cell r="F525">
            <v>95</v>
          </cell>
          <cell r="G525">
            <v>23125.53</v>
          </cell>
          <cell r="H525">
            <v>1708.5699999999997</v>
          </cell>
          <cell r="I525">
            <v>328.5</v>
          </cell>
          <cell r="K525">
            <v>2037.0699999999997</v>
          </cell>
        </row>
        <row r="526">
          <cell r="B526" t="str">
            <v>GT Line com ISV Jantes 18"</v>
          </cell>
          <cell r="C526" t="str">
            <v>5GTL15A110D</v>
          </cell>
          <cell r="E526">
            <v>1461</v>
          </cell>
          <cell r="F526">
            <v>98</v>
          </cell>
          <cell r="G526">
            <v>23125.53</v>
          </cell>
          <cell r="H526">
            <v>1708.5699999999997</v>
          </cell>
          <cell r="I526">
            <v>492.84000000000015</v>
          </cell>
          <cell r="K526">
            <v>2201.41</v>
          </cell>
        </row>
        <row r="527">
          <cell r="B527" t="str">
            <v>Bose Editon</v>
          </cell>
          <cell r="C527" t="str">
            <v>5BOS15A110D</v>
          </cell>
          <cell r="E527">
            <v>1461</v>
          </cell>
          <cell r="F527">
            <v>95</v>
          </cell>
          <cell r="G527">
            <v>23572.69</v>
          </cell>
          <cell r="H527">
            <v>1708.5699999999997</v>
          </cell>
          <cell r="I527">
            <v>328.5</v>
          </cell>
          <cell r="K527">
            <v>2037.0699999999997</v>
          </cell>
        </row>
        <row r="528">
          <cell r="B528" t="str">
            <v>Bose Editon com ISV Jantes 18"</v>
          </cell>
          <cell r="C528" t="str">
            <v>5BOS15A110D</v>
          </cell>
          <cell r="E528">
            <v>1461</v>
          </cell>
          <cell r="F528">
            <v>98</v>
          </cell>
          <cell r="G528">
            <v>23572.69</v>
          </cell>
          <cell r="H528">
            <v>1708.5699999999997</v>
          </cell>
          <cell r="I528">
            <v>492.84000000000015</v>
          </cell>
          <cell r="K528">
            <v>2201.41</v>
          </cell>
        </row>
        <row r="529">
          <cell r="A529" t="str">
            <v>ENERGY dCi 130</v>
          </cell>
          <cell r="B529" t="str">
            <v>Intens</v>
          </cell>
          <cell r="C529" t="str">
            <v>5INT16M130D</v>
          </cell>
          <cell r="E529">
            <v>1598</v>
          </cell>
          <cell r="F529">
            <v>103</v>
          </cell>
          <cell r="G529">
            <v>21182.85</v>
          </cell>
          <cell r="H529">
            <v>2371.6499999999996</v>
          </cell>
          <cell r="I529">
            <v>835.73999999999978</v>
          </cell>
          <cell r="K529">
            <v>3207.3899999999994</v>
          </cell>
        </row>
        <row r="530">
          <cell r="B530" t="str">
            <v>GT Line</v>
          </cell>
          <cell r="C530" t="str">
            <v>5GTL16M130D</v>
          </cell>
          <cell r="E530">
            <v>1598</v>
          </cell>
          <cell r="F530">
            <v>103</v>
          </cell>
          <cell r="G530">
            <v>22402.37</v>
          </cell>
          <cell r="H530">
            <v>2371.6499999999996</v>
          </cell>
          <cell r="I530">
            <v>835.73999999999978</v>
          </cell>
          <cell r="K530">
            <v>3207.3899999999994</v>
          </cell>
        </row>
        <row r="531">
          <cell r="B531" t="str">
            <v>GT Line com ISV Jantes 18"</v>
          </cell>
          <cell r="C531" t="str">
            <v>5GTL16M130D</v>
          </cell>
          <cell r="E531">
            <v>1598</v>
          </cell>
          <cell r="F531">
            <v>105</v>
          </cell>
          <cell r="G531">
            <v>22402.37</v>
          </cell>
          <cell r="H531">
            <v>2371.6499999999996</v>
          </cell>
          <cell r="I531">
            <v>972.89999999999964</v>
          </cell>
          <cell r="K531">
            <v>3344.5499999999993</v>
          </cell>
        </row>
        <row r="532">
          <cell r="B532" t="str">
            <v>Bose Editon</v>
          </cell>
          <cell r="C532" t="str">
            <v>5BOS16M130D</v>
          </cell>
          <cell r="E532">
            <v>1598</v>
          </cell>
          <cell r="F532">
            <v>103</v>
          </cell>
          <cell r="G532">
            <v>22849.52</v>
          </cell>
          <cell r="H532">
            <v>2371.6499999999996</v>
          </cell>
          <cell r="I532">
            <v>835.73999999999978</v>
          </cell>
          <cell r="K532">
            <v>3207.3899999999994</v>
          </cell>
        </row>
        <row r="533">
          <cell r="B533" t="str">
            <v>Bose Editon com ISV Jantes 18"</v>
          </cell>
          <cell r="C533" t="str">
            <v>5BOS16M130D</v>
          </cell>
          <cell r="E533">
            <v>1598</v>
          </cell>
          <cell r="F533">
            <v>105</v>
          </cell>
          <cell r="G533">
            <v>22849.52</v>
          </cell>
          <cell r="H533">
            <v>2371.6499999999996</v>
          </cell>
          <cell r="I533">
            <v>972.89999999999964</v>
          </cell>
          <cell r="K533">
            <v>3344.5499999999993</v>
          </cell>
        </row>
        <row r="534">
          <cell r="A534" t="str">
            <v>ENERGY TCe 205 EDC</v>
          </cell>
          <cell r="B534" t="str">
            <v>GT</v>
          </cell>
          <cell r="C534" t="str">
            <v>5GTE16A205G</v>
          </cell>
          <cell r="E534">
            <v>1618</v>
          </cell>
          <cell r="F534">
            <v>134</v>
          </cell>
          <cell r="G534">
            <v>23456.46</v>
          </cell>
          <cell r="H534">
            <v>2468.4499999999998</v>
          </cell>
          <cell r="I534">
            <v>985.65999999999985</v>
          </cell>
          <cell r="K534">
            <v>3454.1099999999997</v>
          </cell>
        </row>
        <row r="535">
          <cell r="A535" t="str">
            <v>ENERGY dCi 165 EDC</v>
          </cell>
          <cell r="B535" t="str">
            <v>GT</v>
          </cell>
          <cell r="C535" t="str">
            <v>5GTE16A165D</v>
          </cell>
          <cell r="E535">
            <v>1598</v>
          </cell>
          <cell r="F535">
            <v>124</v>
          </cell>
          <cell r="G535">
            <v>24497.55</v>
          </cell>
          <cell r="H535">
            <v>2371.6499999999996</v>
          </cell>
          <cell r="I535">
            <v>2480.3999999999978</v>
          </cell>
          <cell r="K535">
            <v>4852.0499999999975</v>
          </cell>
        </row>
        <row r="536">
          <cell r="A536" t="str">
            <v>OPÇÕES Novo Mégane SPORT TOURER</v>
          </cell>
          <cell r="D536" t="str">
            <v>Disponível em...</v>
          </cell>
        </row>
        <row r="537">
          <cell r="A537" t="str">
            <v>Pintura metalizada ou nacarada</v>
          </cell>
          <cell r="D537" t="str">
            <v>Toda a gama</v>
          </cell>
          <cell r="F537" t="str">
            <v>---</v>
          </cell>
          <cell r="G537">
            <v>349.59349593495938</v>
          </cell>
          <cell r="H537" t="str">
            <v xml:space="preserve"> --</v>
          </cell>
          <cell r="I537" t="str">
            <v xml:space="preserve"> --</v>
          </cell>
          <cell r="K537" t="str">
            <v xml:space="preserve"> --</v>
          </cell>
          <cell r="Q537">
            <v>430</v>
          </cell>
        </row>
        <row r="538">
          <cell r="A538" t="str">
            <v>Pintura metalizada especial (Branco Nacarado e Vermelho Flamme)</v>
          </cell>
          <cell r="D538" t="str">
            <v>Toda a gama</v>
          </cell>
          <cell r="F538" t="str">
            <v>---</v>
          </cell>
          <cell r="G538">
            <v>495.9349593495935</v>
          </cell>
          <cell r="H538" t="str">
            <v xml:space="preserve"> --</v>
          </cell>
          <cell r="I538" t="str">
            <v xml:space="preserve"> --</v>
          </cell>
          <cell r="K538" t="str">
            <v xml:space="preserve"> --</v>
          </cell>
          <cell r="Q538">
            <v>610</v>
          </cell>
        </row>
        <row r="539">
          <cell r="A539" t="str">
            <v>Pintura metalizada especial (Azul Iron)</v>
          </cell>
          <cell r="D539" t="str">
            <v>GT Line e GT</v>
          </cell>
          <cell r="F539" t="str">
            <v>---</v>
          </cell>
          <cell r="G539">
            <v>650.40650406504062</v>
          </cell>
          <cell r="H539" t="str">
            <v xml:space="preserve"> --</v>
          </cell>
          <cell r="I539" t="str">
            <v xml:space="preserve"> --</v>
          </cell>
          <cell r="K539" t="str">
            <v xml:space="preserve"> --</v>
          </cell>
          <cell r="Q539">
            <v>800</v>
          </cell>
        </row>
        <row r="540">
          <cell r="A540" t="str">
            <v>Estofos em couro Carbono Escuro - implica Pack Massagens nas versões Intens</v>
          </cell>
          <cell r="D540" t="str">
            <v>Intens e Bose Edition</v>
          </cell>
          <cell r="F540" t="str">
            <v>---</v>
          </cell>
          <cell r="G540">
            <v>894.30894308943095</v>
          </cell>
          <cell r="H540" t="str">
            <v xml:space="preserve"> --</v>
          </cell>
          <cell r="I540" t="str">
            <v xml:space="preserve"> --</v>
          </cell>
          <cell r="K540" t="str">
            <v xml:space="preserve"> --</v>
          </cell>
          <cell r="Q540">
            <v>1100</v>
          </cell>
        </row>
        <row r="541">
          <cell r="A541" t="str">
            <v>Estofos em couro Alcântara com decorações em azul GT Line / GT - implica Sist. de aquecimento dos bancos dianteiros</v>
          </cell>
          <cell r="D541" t="str">
            <v>GT Line e GT</v>
          </cell>
          <cell r="F541" t="str">
            <v>---</v>
          </cell>
          <cell r="G541">
            <v>894.30894308943095</v>
          </cell>
          <cell r="H541" t="str">
            <v xml:space="preserve"> --</v>
          </cell>
          <cell r="I541" t="str">
            <v xml:space="preserve"> --</v>
          </cell>
          <cell r="K541" t="str">
            <v xml:space="preserve"> --</v>
          </cell>
          <cell r="Q541">
            <v>1100</v>
          </cell>
        </row>
        <row r="542">
          <cell r="A542" t="str">
            <v>Estofos em couro Alcântara GT Line / GT - implica implica Sist. de aquecimento dos bancos dianteiros</v>
          </cell>
          <cell r="D542" t="str">
            <v>GT Line e GT</v>
          </cell>
          <cell r="F542" t="str">
            <v>---</v>
          </cell>
          <cell r="G542">
            <v>894.30894308943095</v>
          </cell>
          <cell r="H542" t="str">
            <v xml:space="preserve"> --</v>
          </cell>
          <cell r="I542" t="str">
            <v xml:space="preserve"> --</v>
          </cell>
          <cell r="K542" t="str">
            <v xml:space="preserve"> --</v>
          </cell>
          <cell r="Q542">
            <v>1100</v>
          </cell>
        </row>
        <row r="543">
          <cell r="A543" t="str">
            <v>Rede de retenção de bagagens</v>
          </cell>
          <cell r="D543" t="str">
            <v>Toda a gama excepto GT Line</v>
          </cell>
          <cell r="F543" t="str">
            <v>---</v>
          </cell>
          <cell r="G543">
            <v>162.60162601626016</v>
          </cell>
          <cell r="H543" t="str">
            <v xml:space="preserve"> --</v>
          </cell>
          <cell r="I543" t="str">
            <v xml:space="preserve"> --</v>
          </cell>
          <cell r="K543" t="str">
            <v xml:space="preserve"> --</v>
          </cell>
          <cell r="Q543">
            <v>200</v>
          </cell>
        </row>
        <row r="544">
          <cell r="A544" t="str">
            <v>Travão de estacionamento assistido</v>
          </cell>
          <cell r="D544" t="str">
            <v>Intens, GT Line e GT</v>
          </cell>
          <cell r="F544" t="str">
            <v>---</v>
          </cell>
          <cell r="G544">
            <v>178.86178861788619</v>
          </cell>
          <cell r="H544" t="str">
            <v xml:space="preserve"> --</v>
          </cell>
          <cell r="I544" t="str">
            <v xml:space="preserve"> --</v>
          </cell>
          <cell r="K544" t="str">
            <v xml:space="preserve"> --</v>
          </cell>
          <cell r="Q544">
            <v>220</v>
          </cell>
        </row>
        <row r="545">
          <cell r="A545" t="str">
            <v>Sistema de ajuda ao estacionamento dianteiro</v>
          </cell>
          <cell r="D545" t="str">
            <v>Intens</v>
          </cell>
          <cell r="F545" t="str">
            <v>---</v>
          </cell>
          <cell r="G545">
            <v>121.95121951219512</v>
          </cell>
          <cell r="H545" t="str">
            <v xml:space="preserve"> --</v>
          </cell>
          <cell r="I545" t="str">
            <v xml:space="preserve"> --</v>
          </cell>
          <cell r="K545" t="str">
            <v xml:space="preserve"> --</v>
          </cell>
          <cell r="Q545">
            <v>150</v>
          </cell>
        </row>
        <row r="546">
          <cell r="A546" t="str">
            <v>Câmara de marcha-atrás</v>
          </cell>
          <cell r="D546" t="str">
            <v>GT Line e GT</v>
          </cell>
          <cell r="F546" t="str">
            <v>---</v>
          </cell>
          <cell r="G546">
            <v>284.55284552845529</v>
          </cell>
          <cell r="H546" t="str">
            <v xml:space="preserve"> --</v>
          </cell>
          <cell r="I546" t="str">
            <v xml:space="preserve"> --</v>
          </cell>
          <cell r="K546" t="str">
            <v xml:space="preserve"> --</v>
          </cell>
          <cell r="Q546">
            <v>350</v>
          </cell>
        </row>
        <row r="547">
          <cell r="A547" t="str">
            <v>Sistema de ajuda ao estacionamento "Easy Park Assist"</v>
          </cell>
          <cell r="D547" t="str">
            <v>GT</v>
          </cell>
          <cell r="F547" t="str">
            <v>---</v>
          </cell>
          <cell r="G547">
            <v>528.45528455284557</v>
          </cell>
          <cell r="H547" t="str">
            <v xml:space="preserve"> --</v>
          </cell>
          <cell r="I547" t="str">
            <v xml:space="preserve"> --</v>
          </cell>
          <cell r="K547" t="str">
            <v xml:space="preserve"> --</v>
          </cell>
          <cell r="Q547">
            <v>650</v>
          </cell>
        </row>
        <row r="548">
          <cell r="A548" t="str">
            <v>Full LED</v>
          </cell>
          <cell r="D548" t="str">
            <v>GT Line e Bose Edition</v>
          </cell>
          <cell r="F548" t="str">
            <v>---</v>
          </cell>
          <cell r="G548">
            <v>569.10569105691059</v>
          </cell>
          <cell r="H548" t="str">
            <v xml:space="preserve"> --</v>
          </cell>
          <cell r="I548" t="str">
            <v xml:space="preserve"> --</v>
          </cell>
          <cell r="K548" t="str">
            <v xml:space="preserve"> --</v>
          </cell>
          <cell r="Q548">
            <v>700</v>
          </cell>
        </row>
        <row r="549">
          <cell r="A549" t="str">
            <v>Pack Head-up Display (Head-up Display + Full LED)</v>
          </cell>
          <cell r="D549" t="str">
            <v>Intens</v>
          </cell>
          <cell r="F549" t="str">
            <v>---</v>
          </cell>
          <cell r="G549">
            <v>691.05691056910575</v>
          </cell>
          <cell r="H549" t="str">
            <v xml:space="preserve"> --</v>
          </cell>
          <cell r="I549" t="str">
            <v xml:space="preserve"> --</v>
          </cell>
          <cell r="K549" t="str">
            <v xml:space="preserve"> --</v>
          </cell>
          <cell r="Q549">
            <v>850</v>
          </cell>
        </row>
        <row r="550">
          <cell r="A550" t="str">
            <v>Pack Easy Parking (Easy Park Assist + Alerta de ângulo morto)</v>
          </cell>
          <cell r="D550" t="str">
            <v>Intens, GT Line e Bose Edition</v>
          </cell>
          <cell r="F550" t="str">
            <v>---</v>
          </cell>
          <cell r="G550">
            <v>528.45528455284557</v>
          </cell>
          <cell r="H550" t="str">
            <v xml:space="preserve"> --</v>
          </cell>
          <cell r="I550" t="str">
            <v xml:space="preserve"> --</v>
          </cell>
          <cell r="K550" t="str">
            <v xml:space="preserve"> --</v>
          </cell>
          <cell r="Q550">
            <v>650</v>
          </cell>
        </row>
        <row r="551">
          <cell r="A551" t="str">
            <v>Pack Safety (Sist. travagem de emergência activa + Alerta distância de segurança + Regulador adaptativo de velocidade) - implica Travão de estacionamento assistido</v>
          </cell>
          <cell r="D551" t="str">
            <v>Toda a gama excepto Zen</v>
          </cell>
          <cell r="F551" t="str">
            <v>---</v>
          </cell>
          <cell r="G551">
            <v>528.45528455284557</v>
          </cell>
          <cell r="H551" t="str">
            <v xml:space="preserve"> --</v>
          </cell>
          <cell r="I551" t="str">
            <v xml:space="preserve"> --</v>
          </cell>
          <cell r="K551" t="str">
            <v xml:space="preserve"> --</v>
          </cell>
          <cell r="Q551">
            <v>650</v>
          </cell>
        </row>
        <row r="552">
          <cell r="A552" t="str">
            <v>Pack Clim (Ar Condicionado automático "bi-zone" + Sensores de chuva e luminosidade)</v>
          </cell>
          <cell r="D552" t="str">
            <v>Zen</v>
          </cell>
          <cell r="F552" t="str">
            <v>---</v>
          </cell>
          <cell r="G552">
            <v>325.20325203252031</v>
          </cell>
          <cell r="H552" t="str">
            <v xml:space="preserve"> --</v>
          </cell>
          <cell r="I552" t="str">
            <v xml:space="preserve"> --</v>
          </cell>
          <cell r="K552" t="str">
            <v xml:space="preserve"> --</v>
          </cell>
          <cell r="Q552">
            <v>400</v>
          </cell>
        </row>
        <row r="553">
          <cell r="A553" t="str">
            <v>Pack Arrumação (Banco do passageiro regulável em altura e rebatimento em mesa + Banco traseiro com função Easy Break + Compartimento de arrumação no porta-bagagens)</v>
          </cell>
          <cell r="D553" t="str">
            <v>Zen</v>
          </cell>
          <cell r="F553" t="str">
            <v>---</v>
          </cell>
          <cell r="G553">
            <v>235.77235772357724</v>
          </cell>
          <cell r="H553" t="str">
            <v xml:space="preserve"> --</v>
          </cell>
          <cell r="I553" t="str">
            <v xml:space="preserve"> --</v>
          </cell>
          <cell r="K553" t="str">
            <v xml:space="preserve"> --</v>
          </cell>
          <cell r="Q553">
            <v>290</v>
          </cell>
        </row>
        <row r="554">
          <cell r="A554" t="str">
            <v>Pack Massagens Premium (Apoios cabeça dianteiros reguláveis em altura e inclinação + Banco do condutor com função massagem + Banco traseiro rebatível 1/3-2/3 com apoio de braços + Volante em couro premium) - implica Estofos em couro</v>
          </cell>
          <cell r="D554" t="str">
            <v>Intens</v>
          </cell>
          <cell r="F554" t="str">
            <v>---</v>
          </cell>
          <cell r="G554">
            <v>569.10569105691059</v>
          </cell>
          <cell r="H554" t="str">
            <v xml:space="preserve"> --</v>
          </cell>
          <cell r="I554" t="str">
            <v xml:space="preserve"> --</v>
          </cell>
          <cell r="K554" t="str">
            <v xml:space="preserve"> --</v>
          </cell>
          <cell r="Q554">
            <v>700</v>
          </cell>
        </row>
        <row r="555">
          <cell r="A555" t="str">
            <v>Pack Navegação 7" (R-LINK 2 + Cartografia Europa + Cx telemática de serviços) - implica Pack Clim</v>
          </cell>
          <cell r="D555" t="str">
            <v>Zen</v>
          </cell>
          <cell r="F555" t="str">
            <v>---</v>
          </cell>
          <cell r="G555">
            <v>650.40650406504062</v>
          </cell>
          <cell r="H555" t="str">
            <v xml:space="preserve"> --</v>
          </cell>
          <cell r="I555" t="str">
            <v xml:space="preserve"> --</v>
          </cell>
          <cell r="K555" t="str">
            <v xml:space="preserve"> --</v>
          </cell>
          <cell r="Q555">
            <v>800</v>
          </cell>
        </row>
        <row r="556">
          <cell r="A556" t="str">
            <v>Ecrã táctil de 8,7"</v>
          </cell>
          <cell r="D556" t="str">
            <v>GT Line</v>
          </cell>
          <cell r="F556" t="str">
            <v>---</v>
          </cell>
          <cell r="G556">
            <v>243.90243902439025</v>
          </cell>
          <cell r="H556" t="str">
            <v xml:space="preserve"> --</v>
          </cell>
          <cell r="I556" t="str">
            <v xml:space="preserve"> --</v>
          </cell>
          <cell r="K556" t="str">
            <v xml:space="preserve"> --</v>
          </cell>
          <cell r="Q556">
            <v>300</v>
          </cell>
        </row>
        <row r="557">
          <cell r="A557" t="str">
            <v>Pack Look 16" (Jantes em liga leve 16" + Vidros laterais traseiros sobreescurecidos + Faróis diurnos LED Edge Light)</v>
          </cell>
          <cell r="D557" t="str">
            <v>Zen</v>
          </cell>
          <cell r="F557" t="str">
            <v>---</v>
          </cell>
          <cell r="G557">
            <v>284.55284552845529</v>
          </cell>
          <cell r="H557" t="str">
            <v xml:space="preserve"> --</v>
          </cell>
          <cell r="I557" t="str">
            <v xml:space="preserve"> --</v>
          </cell>
          <cell r="K557" t="str">
            <v xml:space="preserve"> --</v>
          </cell>
          <cell r="Q557">
            <v>350</v>
          </cell>
        </row>
        <row r="558">
          <cell r="A558" t="str">
            <v>Pack Look 17" (Jantes em liga leve 17" + Vidros laterais traseiros sobreescurecidos)</v>
          </cell>
          <cell r="D558" t="str">
            <v>Intens</v>
          </cell>
          <cell r="F558" t="str">
            <v>---</v>
          </cell>
          <cell r="G558">
            <v>345.52845528455288</v>
          </cell>
          <cell r="H558" t="str">
            <v xml:space="preserve"> --</v>
          </cell>
          <cell r="I558" t="str">
            <v xml:space="preserve"> --</v>
          </cell>
          <cell r="K558" t="str">
            <v xml:space="preserve"> --</v>
          </cell>
          <cell r="Q558">
            <v>425</v>
          </cell>
        </row>
        <row r="559">
          <cell r="A559" t="str">
            <v>Jantes em liga leve de 16" (opção negativa de jantes de 17")</v>
          </cell>
          <cell r="D559" t="str">
            <v>GT Line</v>
          </cell>
          <cell r="F559" t="str">
            <v>---</v>
          </cell>
          <cell r="G559">
            <v>0</v>
          </cell>
          <cell r="H559" t="str">
            <v xml:space="preserve"> --</v>
          </cell>
          <cell r="I559" t="str">
            <v xml:space="preserve"> --</v>
          </cell>
          <cell r="K559" t="str">
            <v xml:space="preserve"> --</v>
          </cell>
          <cell r="Q559">
            <v>0</v>
          </cell>
        </row>
        <row r="560">
          <cell r="A560" t="str">
            <v>Jantes em liga leve de 18" (no motor TCe 130 aumenta 4g/Km de CO2; no motor TCe 130 EDC aumenta 2g/Km de CO2; no motor dCi 110 aumenta 5g/Km de CO2; no motor dCi 110 EDC aumenta 3g/Km de CO2 e no motor dCi 130 aumenta 2g/Km de CO2)</v>
          </cell>
          <cell r="D560" t="str">
            <v>GT Line e Bose Edition</v>
          </cell>
          <cell r="F560" t="str">
            <v>---</v>
          </cell>
          <cell r="G560">
            <v>345.52845528455288</v>
          </cell>
          <cell r="H560" t="str">
            <v xml:space="preserve"> --</v>
          </cell>
          <cell r="I560" t="str">
            <v xml:space="preserve"> --</v>
          </cell>
          <cell r="K560" t="str">
            <v xml:space="preserve"> --</v>
          </cell>
          <cell r="Q560">
            <v>425</v>
          </cell>
        </row>
        <row r="561">
          <cell r="A561" t="str">
            <v>Sistema de aquecimento dos bancos dianteiros</v>
          </cell>
          <cell r="D561" t="str">
            <v>GT Line, Bose Edition e GT</v>
          </cell>
          <cell r="F561" t="str">
            <v>---</v>
          </cell>
          <cell r="G561">
            <v>166.66666666666666</v>
          </cell>
          <cell r="H561" t="str">
            <v xml:space="preserve"> --</v>
          </cell>
          <cell r="I561" t="str">
            <v xml:space="preserve"> --</v>
          </cell>
          <cell r="K561" t="str">
            <v xml:space="preserve"> --</v>
          </cell>
          <cell r="Q561">
            <v>205</v>
          </cell>
        </row>
        <row r="562">
          <cell r="A562" t="str">
            <v>Tecto de abrir eléctrico panorâmico</v>
          </cell>
          <cell r="D562" t="str">
            <v>GT Line, Bose Edition e GT</v>
          </cell>
          <cell r="F562" t="str">
            <v>---</v>
          </cell>
          <cell r="G562">
            <v>731.70731707317077</v>
          </cell>
          <cell r="H562" t="str">
            <v xml:space="preserve"> --</v>
          </cell>
          <cell r="I562" t="str">
            <v xml:space="preserve"> --</v>
          </cell>
          <cell r="K562" t="str">
            <v xml:space="preserve"> --</v>
          </cell>
          <cell r="Q562">
            <v>900</v>
          </cell>
        </row>
        <row r="563">
          <cell r="A563" t="str">
            <v>Pneu sobressalente</v>
          </cell>
          <cell r="D563" t="str">
            <v>Toda a gama excepto Zen TCe 100, Zen dCi 110 Eco, Bose Edition e GT</v>
          </cell>
          <cell r="F563" t="str">
            <v>---</v>
          </cell>
          <cell r="G563">
            <v>56.91056910569106</v>
          </cell>
          <cell r="H563" t="str">
            <v xml:space="preserve"> --</v>
          </cell>
          <cell r="I563" t="str">
            <v xml:space="preserve"> --</v>
          </cell>
          <cell r="K563" t="str">
            <v xml:space="preserve"> --</v>
          </cell>
          <cell r="Q563">
            <v>70</v>
          </cell>
        </row>
        <row r="564">
          <cell r="A564" t="str">
            <v>Pneu sobressalente de pequenas dimensões (Lançamento OBRIGATÓRIO na versão GT)</v>
          </cell>
          <cell r="D564" t="str">
            <v>GT</v>
          </cell>
          <cell r="F564" t="str">
            <v>---</v>
          </cell>
          <cell r="G564">
            <v>0</v>
          </cell>
          <cell r="H564" t="str">
            <v xml:space="preserve"> --</v>
          </cell>
          <cell r="I564" t="str">
            <v xml:space="preserve"> --</v>
          </cell>
          <cell r="K564" t="str">
            <v xml:space="preserve"> --</v>
          </cell>
          <cell r="Q564">
            <v>0</v>
          </cell>
        </row>
        <row r="566">
          <cell r="F566" t="str">
            <v>---</v>
          </cell>
          <cell r="K566" t="str">
            <v xml:space="preserve"> --</v>
          </cell>
          <cell r="L566" t="str">
            <v xml:space="preserve"> --</v>
          </cell>
          <cell r="Q566">
            <v>0</v>
          </cell>
        </row>
        <row r="568">
          <cell r="A568" t="str">
            <v>ACESSÓRIOS MÉGANE BERLINA
(Preços sujeitos a modificação por parte da DQS; não incluem montagem)</v>
          </cell>
          <cell r="D568" t="str">
            <v>REFERÊNCIA</v>
          </cell>
        </row>
        <row r="569">
          <cell r="F569" t="str">
            <v>---</v>
          </cell>
          <cell r="K569" t="str">
            <v xml:space="preserve"> --</v>
          </cell>
          <cell r="P569">
            <v>0</v>
          </cell>
          <cell r="Q569">
            <v>0</v>
          </cell>
        </row>
        <row r="570">
          <cell r="F570" t="str">
            <v>---</v>
          </cell>
          <cell r="K570" t="str">
            <v xml:space="preserve"> --</v>
          </cell>
          <cell r="P570">
            <v>0</v>
          </cell>
          <cell r="Q570">
            <v>0</v>
          </cell>
        </row>
        <row r="571">
          <cell r="F571" t="str">
            <v>---</v>
          </cell>
          <cell r="K571" t="str">
            <v xml:space="preserve"> --</v>
          </cell>
          <cell r="P571">
            <v>0</v>
          </cell>
          <cell r="Q571">
            <v>0</v>
          </cell>
        </row>
        <row r="572">
          <cell r="F572" t="str">
            <v>---</v>
          </cell>
          <cell r="K572" t="str">
            <v xml:space="preserve"> --</v>
          </cell>
          <cell r="P572">
            <v>0</v>
          </cell>
          <cell r="Q572">
            <v>0</v>
          </cell>
        </row>
        <row r="573">
          <cell r="F573" t="str">
            <v>---</v>
          </cell>
          <cell r="K573" t="str">
            <v xml:space="preserve"> --</v>
          </cell>
          <cell r="P573">
            <v>0</v>
          </cell>
          <cell r="Q573">
            <v>0</v>
          </cell>
        </row>
        <row r="574">
          <cell r="F574" t="str">
            <v>---</v>
          </cell>
          <cell r="K574" t="str">
            <v xml:space="preserve"> --</v>
          </cell>
          <cell r="P574">
            <v>0</v>
          </cell>
          <cell r="Q574">
            <v>0</v>
          </cell>
        </row>
        <row r="575">
          <cell r="A575" t="str">
            <v>ACESSÓRIOS MÉGANE COUPÉ
(Preços sujeitos a modificação por parte da DQS; não incluem montagem)</v>
          </cell>
          <cell r="D575" t="str">
            <v>REFERÊNCIA</v>
          </cell>
        </row>
        <row r="576">
          <cell r="F576" t="str">
            <v>---</v>
          </cell>
          <cell r="K576" t="str">
            <v xml:space="preserve"> --</v>
          </cell>
          <cell r="P576">
            <v>0</v>
          </cell>
          <cell r="Q576">
            <v>0</v>
          </cell>
        </row>
        <row r="577">
          <cell r="F577" t="str">
            <v>---</v>
          </cell>
          <cell r="K577" t="str">
            <v xml:space="preserve"> --</v>
          </cell>
          <cell r="P577">
            <v>0</v>
          </cell>
          <cell r="Q577">
            <v>0</v>
          </cell>
        </row>
        <row r="578">
          <cell r="F578" t="str">
            <v>---</v>
          </cell>
          <cell r="K578" t="str">
            <v xml:space="preserve"> --</v>
          </cell>
          <cell r="P578">
            <v>0</v>
          </cell>
          <cell r="Q578">
            <v>0</v>
          </cell>
        </row>
        <row r="579">
          <cell r="F579" t="str">
            <v>---</v>
          </cell>
          <cell r="K579" t="str">
            <v xml:space="preserve"> --</v>
          </cell>
          <cell r="P579">
            <v>0</v>
          </cell>
          <cell r="Q579">
            <v>0</v>
          </cell>
        </row>
        <row r="580">
          <cell r="F580" t="str">
            <v>---</v>
          </cell>
          <cell r="K580" t="str">
            <v xml:space="preserve"> --</v>
          </cell>
          <cell r="P580">
            <v>0</v>
          </cell>
          <cell r="Q580">
            <v>0</v>
          </cell>
        </row>
        <row r="581">
          <cell r="F581" t="str">
            <v>---</v>
          </cell>
          <cell r="K581" t="str">
            <v xml:space="preserve"> --</v>
          </cell>
          <cell r="P581">
            <v>0</v>
          </cell>
          <cell r="Q581">
            <v>0</v>
          </cell>
        </row>
        <row r="583">
          <cell r="A583" t="str">
            <v>Valores  em  Euros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showGridLines="0" tabSelected="1" zoomScale="50" zoomScaleNormal="50" zoomScaleSheetLayoutView="5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111" sqref="D111"/>
    </sheetView>
  </sheetViews>
  <sheetFormatPr defaultColWidth="9.140625" defaultRowHeight="15" customHeight="1" x14ac:dyDescent="0.2"/>
  <cols>
    <col min="1" max="1" width="86.7109375" style="82" customWidth="1"/>
    <col min="2" max="2" width="91.7109375" style="83" customWidth="1"/>
    <col min="3" max="3" width="29.28515625" style="1" customWidth="1"/>
    <col min="4" max="4" width="33.42578125" style="81" customWidth="1"/>
    <col min="5" max="5" width="33.42578125" style="24" customWidth="1"/>
    <col min="6" max="6" width="18.7109375" style="25" customWidth="1"/>
    <col min="7" max="7" width="19.85546875" style="87" customWidth="1"/>
    <col min="8" max="9" width="14.7109375" style="26" hidden="1" customWidth="1"/>
    <col min="10" max="10" width="17.140625" style="87" customWidth="1"/>
    <col min="11" max="11" width="18.85546875" style="87" customWidth="1"/>
    <col min="12" max="12" width="20.7109375" style="87" customWidth="1"/>
    <col min="13" max="13" width="16.5703125" style="1" bestFit="1" customWidth="1"/>
    <col min="14" max="14" width="12.140625" style="1" customWidth="1"/>
    <col min="15" max="16384" width="9.140625" style="1"/>
  </cols>
  <sheetData>
    <row r="1" spans="1:12" ht="66.75" customHeight="1" x14ac:dyDescent="0.2"/>
    <row r="2" spans="1:12" ht="18" customHeight="1" x14ac:dyDescent="0.2">
      <c r="A2" s="22"/>
      <c r="B2" s="23"/>
      <c r="D2" s="1"/>
    </row>
    <row r="3" spans="1:12" s="32" customFormat="1" ht="21.95" customHeight="1" x14ac:dyDescent="0.2">
      <c r="A3" s="27"/>
      <c r="B3" s="28"/>
      <c r="C3" s="28"/>
      <c r="D3" s="29"/>
      <c r="E3" s="30"/>
      <c r="F3" s="9" t="str">
        <f>[1]TARIFA!F3</f>
        <v>EMISSÕES</v>
      </c>
      <c r="G3" s="88"/>
      <c r="H3" s="31"/>
      <c r="I3" s="31"/>
      <c r="J3" s="88"/>
      <c r="K3" s="88"/>
      <c r="L3" s="88"/>
    </row>
    <row r="4" spans="1:12" s="37" customFormat="1" ht="27.95" customHeight="1" x14ac:dyDescent="0.2">
      <c r="A4" s="33" t="str">
        <f>[1]TARIFA!A4</f>
        <v>MODELO / VERSÃO</v>
      </c>
      <c r="B4" s="34"/>
      <c r="C4" s="34"/>
      <c r="D4" s="34"/>
      <c r="E4" s="35" t="str">
        <f>[1]TARIFA!E4</f>
        <v>CILIND.</v>
      </c>
      <c r="F4" s="10" t="str">
        <f>[1]TARIFA!F4</f>
        <v>CO2</v>
      </c>
      <c r="G4" s="100" t="str">
        <f>[1]TARIFA!G4</f>
        <v>PREÇO</v>
      </c>
      <c r="H4" s="36" t="str">
        <f>[1]TARIFA!H4</f>
        <v>I.A.</v>
      </c>
      <c r="I4" s="36" t="str">
        <f>[1]TARIFA!I4</f>
        <v>I.A.</v>
      </c>
      <c r="J4" s="100" t="str">
        <f>[1]TARIFA!K4</f>
        <v>I.S.V.</v>
      </c>
      <c r="K4" s="100" t="s">
        <v>0</v>
      </c>
      <c r="L4" s="89" t="str">
        <f>[1]TARIFA!Q4</f>
        <v>P.V.P.</v>
      </c>
    </row>
    <row r="5" spans="1:12" s="37" customFormat="1" ht="21.95" customHeight="1" x14ac:dyDescent="0.2">
      <c r="A5" s="38"/>
      <c r="B5" s="39"/>
      <c r="C5" s="39"/>
      <c r="D5" s="40"/>
      <c r="E5" s="41" t="str">
        <f>[1]TARIFA!E5</f>
        <v>(cm3)</v>
      </c>
      <c r="F5" s="11" t="str">
        <f>[1]TARIFA!F5</f>
        <v>(g/Km)</v>
      </c>
      <c r="G5" s="101" t="str">
        <f>[1]TARIFA!G5</f>
        <v>BASE</v>
      </c>
      <c r="H5" s="42" t="str">
        <f>[1]TARIFA!H5</f>
        <v>Cil.</v>
      </c>
      <c r="I5" s="42" t="str">
        <f>[1]TARIFA!I5</f>
        <v>CO2</v>
      </c>
      <c r="J5" s="90"/>
      <c r="K5" s="90" t="str">
        <f>[1]TARIFA!P5</f>
        <v>(23 %)</v>
      </c>
      <c r="L5" s="90"/>
    </row>
    <row r="6" spans="1:12" s="43" customFormat="1" ht="21.95" customHeight="1" x14ac:dyDescent="0.2">
      <c r="A6" s="121"/>
      <c r="B6" s="6"/>
      <c r="C6" s="6"/>
      <c r="D6" s="122"/>
      <c r="E6" s="122"/>
      <c r="F6" s="123"/>
      <c r="G6" s="124"/>
      <c r="H6" s="125"/>
      <c r="I6" s="125"/>
      <c r="J6" s="91"/>
      <c r="K6" s="91"/>
      <c r="L6" s="126"/>
    </row>
    <row r="7" spans="1:12" s="47" customFormat="1" ht="18" hidden="1" customHeight="1" x14ac:dyDescent="0.2">
      <c r="A7" s="70"/>
      <c r="B7" s="67"/>
      <c r="C7" s="1"/>
      <c r="D7" s="71"/>
      <c r="E7" s="72"/>
      <c r="F7" s="73"/>
      <c r="G7" s="50"/>
      <c r="H7" s="74"/>
      <c r="I7" s="74"/>
      <c r="J7" s="50"/>
      <c r="K7" s="51"/>
      <c r="L7" s="52"/>
    </row>
    <row r="8" spans="1:12" s="47" customFormat="1" ht="36" hidden="1" customHeight="1" x14ac:dyDescent="0.2">
      <c r="A8" s="117">
        <f>[1]TARIFA!A490</f>
        <v>0</v>
      </c>
      <c r="B8" s="118"/>
      <c r="C8" s="119"/>
      <c r="D8" s="160"/>
      <c r="E8" s="161"/>
      <c r="F8" s="19" t="str">
        <f>[1]TARIFA!F490</f>
        <v>---</v>
      </c>
      <c r="G8" s="107">
        <f>[1]TARIFA!$G490</f>
        <v>0</v>
      </c>
      <c r="H8" s="120"/>
      <c r="I8" s="120"/>
      <c r="J8" s="107" t="str">
        <f>[1]TARIFA!K490</f>
        <v xml:space="preserve"> --</v>
      </c>
      <c r="K8" s="107" t="str">
        <f>[1]TARIFA!L490</f>
        <v xml:space="preserve"> --</v>
      </c>
      <c r="L8" s="107">
        <f>[1]TARIFA!$Q490</f>
        <v>0</v>
      </c>
    </row>
    <row r="9" spans="1:12" s="47" customFormat="1" ht="16.149999999999999" hidden="1" customHeight="1" x14ac:dyDescent="0.2">
      <c r="A9" s="66"/>
      <c r="B9" s="69"/>
      <c r="C9" s="69"/>
      <c r="D9" s="16"/>
      <c r="E9" s="16"/>
      <c r="F9" s="17"/>
      <c r="G9" s="79"/>
      <c r="H9" s="18"/>
      <c r="I9" s="18"/>
      <c r="J9" s="79"/>
      <c r="K9" s="80"/>
      <c r="L9" s="80"/>
    </row>
    <row r="10" spans="1:12" s="47" customFormat="1" ht="54.6" hidden="1" customHeight="1" x14ac:dyDescent="0.2">
      <c r="A10" s="162" t="str">
        <f>[1]TARIFA!A492</f>
        <v>ACESSÓRIOS MÉGANE BERLINA
(Preços sujeitos a modificação por parte da DQS; não incluem montagem)</v>
      </c>
      <c r="B10" s="162"/>
      <c r="C10" s="162"/>
      <c r="D10" s="163" t="str">
        <f>[1]TARIFA!D492</f>
        <v>REFERÊNCIA</v>
      </c>
      <c r="E10" s="163"/>
      <c r="F10" s="49"/>
      <c r="G10" s="50"/>
      <c r="H10" s="50"/>
      <c r="I10" s="50"/>
      <c r="J10" s="50"/>
      <c r="K10" s="51"/>
      <c r="L10" s="52"/>
    </row>
    <row r="11" spans="1:12" s="43" customFormat="1" ht="24" hidden="1" customHeight="1" x14ac:dyDescent="0.2">
      <c r="A11" s="53">
        <f>[1]TARIFA!A493</f>
        <v>0</v>
      </c>
      <c r="B11" s="54"/>
      <c r="C11" s="55"/>
      <c r="D11" s="158">
        <f>[1]TARIFA!D493</f>
        <v>0</v>
      </c>
      <c r="E11" s="158"/>
      <c r="F11" s="46" t="str">
        <f>[1]TARIFA!F493</f>
        <v>---</v>
      </c>
      <c r="G11" s="56">
        <f>[1]TARIFA!G493</f>
        <v>0</v>
      </c>
      <c r="H11" s="57">
        <f>[1]TARIFA!H493</f>
        <v>0</v>
      </c>
      <c r="I11" s="57">
        <f>[1]TARIFA!I493</f>
        <v>0</v>
      </c>
      <c r="J11" s="102" t="str">
        <f>[1]TARIFA!K493</f>
        <v xml:space="preserve"> --</v>
      </c>
      <c r="K11" s="56">
        <f>[1]TARIFA!$P493</f>
        <v>0</v>
      </c>
      <c r="L11" s="58">
        <f>[1]TARIFA!$Q493</f>
        <v>0</v>
      </c>
    </row>
    <row r="12" spans="1:12" s="43" customFormat="1" ht="24" hidden="1" customHeight="1" x14ac:dyDescent="0.2">
      <c r="A12" s="59">
        <f>[1]TARIFA!A494</f>
        <v>0</v>
      </c>
      <c r="B12" s="60"/>
      <c r="C12" s="61"/>
      <c r="D12" s="159">
        <f>[1]TARIFA!D494</f>
        <v>0</v>
      </c>
      <c r="E12" s="159"/>
      <c r="F12" s="14" t="str">
        <f>[1]TARIFA!F494</f>
        <v>---</v>
      </c>
      <c r="G12" s="62">
        <f>[1]TARIFA!G494</f>
        <v>0</v>
      </c>
      <c r="H12" s="63">
        <f>[1]TARIFA!H494</f>
        <v>0</v>
      </c>
      <c r="I12" s="63">
        <f>[1]TARIFA!I494</f>
        <v>0</v>
      </c>
      <c r="J12" s="105" t="str">
        <f>[1]TARIFA!K494</f>
        <v xml:space="preserve"> --</v>
      </c>
      <c r="K12" s="62">
        <f>[1]TARIFA!$P494</f>
        <v>0</v>
      </c>
      <c r="L12" s="64">
        <f>[1]TARIFA!$Q494</f>
        <v>0</v>
      </c>
    </row>
    <row r="13" spans="1:12" s="43" customFormat="1" ht="24" hidden="1" customHeight="1" x14ac:dyDescent="0.2">
      <c r="A13" s="59">
        <f>[1]TARIFA!A495</f>
        <v>0</v>
      </c>
      <c r="B13" s="60"/>
      <c r="C13" s="61"/>
      <c r="D13" s="159">
        <f>[1]TARIFA!D495</f>
        <v>0</v>
      </c>
      <c r="E13" s="159"/>
      <c r="F13" s="14" t="str">
        <f>[1]TARIFA!F495</f>
        <v>---</v>
      </c>
      <c r="G13" s="62">
        <f>[1]TARIFA!G495</f>
        <v>0</v>
      </c>
      <c r="H13" s="63">
        <f>[1]TARIFA!H495</f>
        <v>0</v>
      </c>
      <c r="I13" s="63">
        <f>[1]TARIFA!I495</f>
        <v>0</v>
      </c>
      <c r="J13" s="105" t="str">
        <f>[1]TARIFA!K495</f>
        <v xml:space="preserve"> --</v>
      </c>
      <c r="K13" s="62">
        <f>[1]TARIFA!$P495</f>
        <v>0</v>
      </c>
      <c r="L13" s="64">
        <f>[1]TARIFA!$Q495</f>
        <v>0</v>
      </c>
    </row>
    <row r="14" spans="1:12" s="43" customFormat="1" ht="24" hidden="1" customHeight="1" x14ac:dyDescent="0.2">
      <c r="A14" s="59">
        <f>[1]TARIFA!A496</f>
        <v>0</v>
      </c>
      <c r="B14" s="60"/>
      <c r="C14" s="61"/>
      <c r="D14" s="159">
        <f>[1]TARIFA!D496</f>
        <v>0</v>
      </c>
      <c r="E14" s="159"/>
      <c r="F14" s="14" t="str">
        <f>[1]TARIFA!F496</f>
        <v>---</v>
      </c>
      <c r="G14" s="62">
        <f>[1]TARIFA!G496</f>
        <v>0</v>
      </c>
      <c r="H14" s="63">
        <f>[1]TARIFA!H496</f>
        <v>0</v>
      </c>
      <c r="I14" s="63">
        <f>[1]TARIFA!I496</f>
        <v>0</v>
      </c>
      <c r="J14" s="105" t="str">
        <f>[1]TARIFA!K496</f>
        <v xml:space="preserve"> --</v>
      </c>
      <c r="K14" s="62">
        <f>[1]TARIFA!$P496</f>
        <v>0</v>
      </c>
      <c r="L14" s="64">
        <f>[1]TARIFA!$Q496</f>
        <v>0</v>
      </c>
    </row>
    <row r="15" spans="1:12" s="43" customFormat="1" ht="24" hidden="1" customHeight="1" x14ac:dyDescent="0.2">
      <c r="A15" s="59">
        <f>[1]TARIFA!A497</f>
        <v>0</v>
      </c>
      <c r="B15" s="60"/>
      <c r="C15" s="61"/>
      <c r="D15" s="159">
        <f>[1]TARIFA!D497</f>
        <v>0</v>
      </c>
      <c r="E15" s="159"/>
      <c r="F15" s="14" t="str">
        <f>[1]TARIFA!F497</f>
        <v>---</v>
      </c>
      <c r="G15" s="62">
        <f>[1]TARIFA!G497</f>
        <v>0</v>
      </c>
      <c r="H15" s="63">
        <f>[1]TARIFA!H497</f>
        <v>0</v>
      </c>
      <c r="I15" s="63">
        <f>[1]TARIFA!I497</f>
        <v>0</v>
      </c>
      <c r="J15" s="105" t="str">
        <f>[1]TARIFA!K497</f>
        <v xml:space="preserve"> --</v>
      </c>
      <c r="K15" s="62">
        <f>[1]TARIFA!$P497</f>
        <v>0</v>
      </c>
      <c r="L15" s="64">
        <f>[1]TARIFA!$Q497</f>
        <v>0</v>
      </c>
    </row>
    <row r="16" spans="1:12" s="43" customFormat="1" ht="24" hidden="1" customHeight="1" x14ac:dyDescent="0.2">
      <c r="A16" s="141">
        <f>[1]TARIFA!A498</f>
        <v>0</v>
      </c>
      <c r="B16" s="142"/>
      <c r="C16" s="143"/>
      <c r="D16" s="157">
        <f>[1]TARIFA!D498</f>
        <v>0</v>
      </c>
      <c r="E16" s="157"/>
      <c r="F16" s="137" t="str">
        <f>[1]TARIFA!F498</f>
        <v>---</v>
      </c>
      <c r="G16" s="135">
        <f>[1]TARIFA!G498</f>
        <v>0</v>
      </c>
      <c r="H16" s="144">
        <f>[1]TARIFA!H498</f>
        <v>0</v>
      </c>
      <c r="I16" s="144">
        <f>[1]TARIFA!I498</f>
        <v>0</v>
      </c>
      <c r="J16" s="130" t="str">
        <f>[1]TARIFA!K498</f>
        <v xml:space="preserve"> --</v>
      </c>
      <c r="K16" s="135">
        <f>[1]TARIFA!$P498</f>
        <v>0</v>
      </c>
      <c r="L16" s="145">
        <f>[1]TARIFA!$Q498</f>
        <v>0</v>
      </c>
    </row>
    <row r="17" spans="1:12" s="47" customFormat="1" ht="60" hidden="1" customHeight="1" x14ac:dyDescent="0.2">
      <c r="A17" s="164" t="str">
        <f>[1]TARIFA!A499</f>
        <v>ACESSÓRIOS MÉGANE COUPÉ
(Preços sujeitos a modificação por parte da DQS; não incluem montagem)</v>
      </c>
      <c r="B17" s="164"/>
      <c r="C17" s="164"/>
      <c r="D17" s="165" t="str">
        <f>[1]TARIFA!D499</f>
        <v>REFERÊNCIA</v>
      </c>
      <c r="E17" s="165"/>
      <c r="F17" s="138"/>
      <c r="G17" s="132"/>
      <c r="H17" s="132"/>
      <c r="I17" s="132"/>
      <c r="J17" s="132"/>
      <c r="K17" s="133"/>
      <c r="L17" s="134"/>
    </row>
    <row r="18" spans="1:12" s="43" customFormat="1" ht="24" hidden="1" customHeight="1" x14ac:dyDescent="0.2">
      <c r="A18" s="53">
        <f>[1]TARIFA!A500</f>
        <v>0</v>
      </c>
      <c r="B18" s="54"/>
      <c r="C18" s="55"/>
      <c r="D18" s="158">
        <f>[1]TARIFA!D500</f>
        <v>0</v>
      </c>
      <c r="E18" s="158"/>
      <c r="F18" s="46" t="str">
        <f>[1]TARIFA!F500</f>
        <v>---</v>
      </c>
      <c r="G18" s="56">
        <f>[1]TARIFA!G500</f>
        <v>0</v>
      </c>
      <c r="H18" s="57">
        <f>[1]TARIFA!H500</f>
        <v>0</v>
      </c>
      <c r="I18" s="57">
        <f>[1]TARIFA!I500</f>
        <v>0</v>
      </c>
      <c r="J18" s="102" t="str">
        <f>[1]TARIFA!K500</f>
        <v xml:space="preserve"> --</v>
      </c>
      <c r="K18" s="56">
        <f>[1]TARIFA!$P500</f>
        <v>0</v>
      </c>
      <c r="L18" s="58">
        <f>[1]TARIFA!$Q500</f>
        <v>0</v>
      </c>
    </row>
    <row r="19" spans="1:12" s="43" customFormat="1" ht="24" hidden="1" customHeight="1" x14ac:dyDescent="0.2">
      <c r="A19" s="59">
        <f>[1]TARIFA!A501</f>
        <v>0</v>
      </c>
      <c r="B19" s="60"/>
      <c r="C19" s="61"/>
      <c r="D19" s="159">
        <f>[1]TARIFA!D501</f>
        <v>0</v>
      </c>
      <c r="E19" s="159"/>
      <c r="F19" s="14" t="str">
        <f>[1]TARIFA!F501</f>
        <v>---</v>
      </c>
      <c r="G19" s="62">
        <f>[1]TARIFA!G501</f>
        <v>0</v>
      </c>
      <c r="H19" s="63">
        <f>[1]TARIFA!H501</f>
        <v>0</v>
      </c>
      <c r="I19" s="63">
        <f>[1]TARIFA!I501</f>
        <v>0</v>
      </c>
      <c r="J19" s="105" t="str">
        <f>[1]TARIFA!K501</f>
        <v xml:space="preserve"> --</v>
      </c>
      <c r="K19" s="62">
        <f>[1]TARIFA!$P501</f>
        <v>0</v>
      </c>
      <c r="L19" s="64">
        <f>[1]TARIFA!$Q501</f>
        <v>0</v>
      </c>
    </row>
    <row r="20" spans="1:12" s="43" customFormat="1" ht="24" hidden="1" customHeight="1" x14ac:dyDescent="0.2">
      <c r="A20" s="59">
        <f>[1]TARIFA!A502</f>
        <v>0</v>
      </c>
      <c r="B20" s="60"/>
      <c r="C20" s="61"/>
      <c r="D20" s="159">
        <f>[1]TARIFA!D502</f>
        <v>0</v>
      </c>
      <c r="E20" s="159"/>
      <c r="F20" s="14" t="str">
        <f>[1]TARIFA!F502</f>
        <v>---</v>
      </c>
      <c r="G20" s="62">
        <f>[1]TARIFA!G502</f>
        <v>0</v>
      </c>
      <c r="H20" s="63">
        <f>[1]TARIFA!H502</f>
        <v>0</v>
      </c>
      <c r="I20" s="63">
        <f>[1]TARIFA!I502</f>
        <v>0</v>
      </c>
      <c r="J20" s="105" t="str">
        <f>[1]TARIFA!K502</f>
        <v xml:space="preserve"> --</v>
      </c>
      <c r="K20" s="62">
        <f>[1]TARIFA!$P502</f>
        <v>0</v>
      </c>
      <c r="L20" s="64">
        <f>[1]TARIFA!$Q502</f>
        <v>0</v>
      </c>
    </row>
    <row r="21" spans="1:12" s="43" customFormat="1" ht="24" hidden="1" customHeight="1" x14ac:dyDescent="0.2">
      <c r="A21" s="59">
        <f>[1]TARIFA!A503</f>
        <v>0</v>
      </c>
      <c r="B21" s="60"/>
      <c r="C21" s="61"/>
      <c r="D21" s="159">
        <f>[1]TARIFA!D503</f>
        <v>0</v>
      </c>
      <c r="E21" s="159"/>
      <c r="F21" s="14" t="str">
        <f>[1]TARIFA!F503</f>
        <v>---</v>
      </c>
      <c r="G21" s="62">
        <f>[1]TARIFA!G503</f>
        <v>0</v>
      </c>
      <c r="H21" s="63">
        <f>[1]TARIFA!H503</f>
        <v>0</v>
      </c>
      <c r="I21" s="63">
        <f>[1]TARIFA!I503</f>
        <v>0</v>
      </c>
      <c r="J21" s="105" t="str">
        <f>[1]TARIFA!K503</f>
        <v xml:space="preserve"> --</v>
      </c>
      <c r="K21" s="62">
        <f>[1]TARIFA!$P503</f>
        <v>0</v>
      </c>
      <c r="L21" s="64">
        <f>[1]TARIFA!$Q503</f>
        <v>0</v>
      </c>
    </row>
    <row r="22" spans="1:12" s="43" customFormat="1" ht="24" hidden="1" customHeight="1" x14ac:dyDescent="0.2">
      <c r="A22" s="59">
        <f>[1]TARIFA!A504</f>
        <v>0</v>
      </c>
      <c r="B22" s="60"/>
      <c r="C22" s="61"/>
      <c r="D22" s="159">
        <f>[1]TARIFA!D504</f>
        <v>0</v>
      </c>
      <c r="E22" s="159"/>
      <c r="F22" s="14" t="str">
        <f>[1]TARIFA!F504</f>
        <v>---</v>
      </c>
      <c r="G22" s="62">
        <f>[1]TARIFA!G504</f>
        <v>0</v>
      </c>
      <c r="H22" s="63">
        <f>[1]TARIFA!H504</f>
        <v>0</v>
      </c>
      <c r="I22" s="63">
        <f>[1]TARIFA!I504</f>
        <v>0</v>
      </c>
      <c r="J22" s="105" t="str">
        <f>[1]TARIFA!K504</f>
        <v xml:space="preserve"> --</v>
      </c>
      <c r="K22" s="62">
        <f>[1]TARIFA!$P504</f>
        <v>0</v>
      </c>
      <c r="L22" s="64">
        <f>[1]TARIFA!$Q504</f>
        <v>0</v>
      </c>
    </row>
    <row r="23" spans="1:12" s="43" customFormat="1" ht="24" hidden="1" customHeight="1" x14ac:dyDescent="0.2">
      <c r="A23" s="141">
        <f>[1]TARIFA!A505</f>
        <v>0</v>
      </c>
      <c r="B23" s="142"/>
      <c r="C23" s="143"/>
      <c r="D23" s="157">
        <f>[1]TARIFA!D505</f>
        <v>0</v>
      </c>
      <c r="E23" s="157"/>
      <c r="F23" s="137" t="str">
        <f>[1]TARIFA!F505</f>
        <v>---</v>
      </c>
      <c r="G23" s="135">
        <f>[1]TARIFA!G505</f>
        <v>0</v>
      </c>
      <c r="H23" s="144">
        <f>[1]TARIFA!H505</f>
        <v>0</v>
      </c>
      <c r="I23" s="144">
        <f>[1]TARIFA!I505</f>
        <v>0</v>
      </c>
      <c r="J23" s="130" t="str">
        <f>[1]TARIFA!K505</f>
        <v xml:space="preserve"> --</v>
      </c>
      <c r="K23" s="135">
        <f>[1]TARIFA!$P505</f>
        <v>0</v>
      </c>
      <c r="L23" s="145">
        <f>[1]TARIFA!$Q505</f>
        <v>0</v>
      </c>
    </row>
    <row r="24" spans="1:12" s="47" customFormat="1" ht="36" customHeight="1" x14ac:dyDescent="0.2">
      <c r="A24" s="70"/>
      <c r="B24" s="67"/>
      <c r="C24" s="2"/>
      <c r="D24" s="71"/>
      <c r="E24" s="148"/>
      <c r="F24" s="73"/>
      <c r="G24" s="50"/>
      <c r="H24" s="74"/>
      <c r="I24" s="74"/>
      <c r="J24" s="50"/>
      <c r="K24" s="51"/>
      <c r="L24" s="52"/>
    </row>
    <row r="25" spans="1:12" s="47" customFormat="1" ht="58.15" customHeight="1" x14ac:dyDescent="0.2">
      <c r="A25" s="5" t="str">
        <f>[1]TARIFA!A507</f>
        <v>NOVO MÉGANE SPORT TOURER</v>
      </c>
      <c r="B25" s="7"/>
      <c r="C25" s="7"/>
      <c r="D25" s="7"/>
      <c r="E25" s="7"/>
      <c r="F25" s="12"/>
      <c r="G25" s="104"/>
      <c r="H25" s="8"/>
      <c r="I25" s="8"/>
      <c r="J25" s="104"/>
      <c r="K25" s="104"/>
      <c r="L25" s="94"/>
    </row>
    <row r="26" spans="1:12" s="47" customFormat="1" ht="33" customHeight="1" x14ac:dyDescent="0.2">
      <c r="A26" s="140" t="str">
        <f>[1]TARIFA!A508</f>
        <v>Novo Mégane SPORT TOURER</v>
      </c>
      <c r="B26" s="48"/>
      <c r="C26" s="149"/>
      <c r="D26" s="163"/>
      <c r="E26" s="163"/>
      <c r="F26" s="49"/>
      <c r="G26" s="50"/>
      <c r="H26" s="50"/>
      <c r="I26" s="50"/>
      <c r="J26" s="50"/>
      <c r="K26" s="51"/>
      <c r="L26" s="52"/>
    </row>
    <row r="27" spans="1:12" s="47" customFormat="1" ht="25.9" customHeight="1" x14ac:dyDescent="0.2">
      <c r="A27" s="116" t="str">
        <f>[1]TARIFA!A509</f>
        <v>ENERGY TCe 100</v>
      </c>
      <c r="B27" s="112" t="str">
        <f>[1]TARIFA!B509</f>
        <v>Zen</v>
      </c>
      <c r="C27" s="151"/>
      <c r="D27" s="153" t="str">
        <f>[1]TARIFA!$C509</f>
        <v>5ZEN12M100G</v>
      </c>
      <c r="E27" s="75">
        <f>[1]TARIFA!E509</f>
        <v>1197</v>
      </c>
      <c r="F27" s="76">
        <f>[1]TARIFA!F509</f>
        <v>120</v>
      </c>
      <c r="G27" s="92">
        <f>[1]TARIFA!G509</f>
        <v>17329.57</v>
      </c>
      <c r="H27" s="77">
        <f>[1]TARIFA!H509</f>
        <v>492.36000000000013</v>
      </c>
      <c r="I27" s="77">
        <f>[1]TARIFA!I509</f>
        <v>348.80000000000018</v>
      </c>
      <c r="J27" s="108">
        <f>[1]TARIFA!K509</f>
        <v>841.16000000000031</v>
      </c>
      <c r="K27" s="108">
        <f t="shared" ref="K27:K32" si="0">ROUND((G27+J27)*0.23,2)</f>
        <v>4179.2700000000004</v>
      </c>
      <c r="L27" s="98">
        <f>ROUND((G27+K27+J27),2)</f>
        <v>22350</v>
      </c>
    </row>
    <row r="28" spans="1:12" s="47" customFormat="1" ht="25.9" customHeight="1" x14ac:dyDescent="0.2">
      <c r="A28" s="115" t="str">
        <f>[1]TARIFA!A510</f>
        <v>ENERGY TCe 130</v>
      </c>
      <c r="B28" s="112" t="str">
        <f>[1]TARIFA!B510</f>
        <v>Intens</v>
      </c>
      <c r="C28" s="45"/>
      <c r="D28" s="153" t="str">
        <f>[1]TARIFA!$C510</f>
        <v>5INT12M130G</v>
      </c>
      <c r="E28" s="75">
        <f>[1]TARIFA!E510</f>
        <v>1197</v>
      </c>
      <c r="F28" s="76">
        <f>[1]TARIFA!F510</f>
        <v>119</v>
      </c>
      <c r="G28" s="92">
        <f>[1]TARIFA!G510</f>
        <v>19448.23</v>
      </c>
      <c r="H28" s="77">
        <f>[1]TARIFA!H510</f>
        <v>492.36000000000013</v>
      </c>
      <c r="I28" s="77">
        <f>[1]TARIFA!I510</f>
        <v>303.3100000000004</v>
      </c>
      <c r="J28" s="108">
        <f>[1]TARIFA!K510</f>
        <v>795.67000000000053</v>
      </c>
      <c r="K28" s="108">
        <f t="shared" ref="K28" si="1">ROUND((G28+J28)*0.23,2)</f>
        <v>4656.1000000000004</v>
      </c>
      <c r="L28" s="98">
        <f t="shared" ref="L28" si="2">ROUND((G28+K28+J28),2)</f>
        <v>24900</v>
      </c>
    </row>
    <row r="29" spans="1:12" s="47" customFormat="1" ht="25.9" customHeight="1" x14ac:dyDescent="0.2">
      <c r="A29" s="116"/>
      <c r="B29" s="110" t="str">
        <f>[1]TARIFA!B511</f>
        <v>GT Line</v>
      </c>
      <c r="C29" s="44"/>
      <c r="D29" s="154" t="str">
        <f>[1]TARIFA!$C511</f>
        <v>5GTL12M130G</v>
      </c>
      <c r="E29" s="84">
        <f>[1]TARIFA!E511</f>
        <v>1197</v>
      </c>
      <c r="F29" s="85">
        <f>[1]TARIFA!F511</f>
        <v>119</v>
      </c>
      <c r="G29" s="96">
        <f>[1]TARIFA!G511</f>
        <v>20667.740000000002</v>
      </c>
      <c r="H29" s="86">
        <f>[1]TARIFA!H511</f>
        <v>492.36000000000013</v>
      </c>
      <c r="I29" s="86">
        <f>[1]TARIFA!I511</f>
        <v>303.3100000000004</v>
      </c>
      <c r="J29" s="109">
        <f>[1]TARIFA!K511</f>
        <v>795.67000000000053</v>
      </c>
      <c r="K29" s="109">
        <f t="shared" si="0"/>
        <v>4936.58</v>
      </c>
      <c r="L29" s="99">
        <f>ROUND((G29+K29+J29),2)+0.005</f>
        <v>26399.995000000003</v>
      </c>
    </row>
    <row r="30" spans="1:12" s="47" customFormat="1" ht="25.9" customHeight="1" x14ac:dyDescent="0.2">
      <c r="A30" s="116"/>
      <c r="B30" s="110" t="str">
        <f>[1]TARIFA!B512</f>
        <v>GT Line com ISV Jantes 18"</v>
      </c>
      <c r="C30" s="44"/>
      <c r="D30" s="154" t="str">
        <f>[1]TARIFA!$C512</f>
        <v>5GTL12M130G</v>
      </c>
      <c r="E30" s="84">
        <f>[1]TARIFA!E512</f>
        <v>1197</v>
      </c>
      <c r="F30" s="85">
        <f>[1]TARIFA!F512</f>
        <v>123</v>
      </c>
      <c r="G30" s="96">
        <f>[1]TARIFA!G512</f>
        <v>20667.740000000002</v>
      </c>
      <c r="H30" s="86">
        <f>[1]TARIFA!H512</f>
        <v>492.36000000000013</v>
      </c>
      <c r="I30" s="86">
        <f>[1]TARIFA!I512</f>
        <v>485.27000000000044</v>
      </c>
      <c r="J30" s="109">
        <f>[1]TARIFA!K512</f>
        <v>977.63000000000056</v>
      </c>
      <c r="K30" s="109">
        <f t="shared" ref="K30" si="3">ROUND((G30+J30)*0.23,2)</f>
        <v>4978.4399999999996</v>
      </c>
      <c r="L30" s="99">
        <f>ROUND((G30+K30+J30),2)</f>
        <v>26623.81</v>
      </c>
    </row>
    <row r="31" spans="1:12" s="47" customFormat="1" ht="25.9" customHeight="1" x14ac:dyDescent="0.2">
      <c r="A31" s="115" t="str">
        <f>[1]TARIFA!A513</f>
        <v>ENERGY TCe 130 EDC</v>
      </c>
      <c r="B31" s="112" t="str">
        <f>[1]TARIFA!B513</f>
        <v>GT Line</v>
      </c>
      <c r="C31" s="45"/>
      <c r="D31" s="153" t="str">
        <f>[1]TARIFA!$C513</f>
        <v>5GTL12A130G</v>
      </c>
      <c r="E31" s="75">
        <f>[1]TARIFA!E513</f>
        <v>1197</v>
      </c>
      <c r="F31" s="76">
        <f>[1]TARIFA!F513</f>
        <v>122</v>
      </c>
      <c r="G31" s="92">
        <f>[1]TARIFA!G513</f>
        <v>21750.79</v>
      </c>
      <c r="H31" s="77">
        <f>[1]TARIFA!H513</f>
        <v>492.36000000000013</v>
      </c>
      <c r="I31" s="77">
        <f>[1]TARIFA!I513</f>
        <v>439.78000000000065</v>
      </c>
      <c r="J31" s="108">
        <f>[1]TARIFA!K513</f>
        <v>932.14000000000078</v>
      </c>
      <c r="K31" s="108">
        <f t="shared" ref="K31" si="4">ROUND((G31+J31)*0.23,2)</f>
        <v>5217.07</v>
      </c>
      <c r="L31" s="98">
        <f>ROUND((G31+K31+J31),2)</f>
        <v>27900</v>
      </c>
    </row>
    <row r="32" spans="1:12" s="47" customFormat="1" ht="25.9" customHeight="1" x14ac:dyDescent="0.2">
      <c r="A32" s="116"/>
      <c r="B32" s="110" t="str">
        <f>[1]TARIFA!B514</f>
        <v>GT Line com ISV Jantes 18"</v>
      </c>
      <c r="C32" s="44"/>
      <c r="D32" s="154" t="str">
        <f>[1]TARIFA!$C514</f>
        <v>5GTL12A130G</v>
      </c>
      <c r="E32" s="84">
        <f>[1]TARIFA!E514</f>
        <v>1197</v>
      </c>
      <c r="F32" s="85">
        <f>[1]TARIFA!F514</f>
        <v>124</v>
      </c>
      <c r="G32" s="96">
        <f>[1]TARIFA!G514</f>
        <v>21750.79</v>
      </c>
      <c r="H32" s="86">
        <f>[1]TARIFA!H514</f>
        <v>492.36000000000013</v>
      </c>
      <c r="I32" s="86">
        <f>[1]TARIFA!I514</f>
        <v>530.76000000000022</v>
      </c>
      <c r="J32" s="109">
        <f>[1]TARIFA!K514</f>
        <v>1023.1200000000003</v>
      </c>
      <c r="K32" s="109">
        <f t="shared" si="0"/>
        <v>5238</v>
      </c>
      <c r="L32" s="99">
        <f>ROUND((G32+K32+J32),2)-0.006</f>
        <v>28011.903999999999</v>
      </c>
    </row>
    <row r="33" spans="1:12" s="47" customFormat="1" ht="25.9" customHeight="1" x14ac:dyDescent="0.2">
      <c r="A33" s="116"/>
      <c r="B33" s="110" t="str">
        <f>[1]TARIFA!B515</f>
        <v>Bose Editon</v>
      </c>
      <c r="C33" s="44"/>
      <c r="D33" s="154" t="str">
        <f>[1]TARIFA!$C515</f>
        <v>5BOS12A130G</v>
      </c>
      <c r="E33" s="84">
        <f>[1]TARIFA!E515</f>
        <v>1197</v>
      </c>
      <c r="F33" s="85">
        <f>[1]TARIFA!F515</f>
        <v>122</v>
      </c>
      <c r="G33" s="96">
        <f>[1]TARIFA!G515</f>
        <v>22197.94</v>
      </c>
      <c r="H33" s="86">
        <f>[1]TARIFA!H515</f>
        <v>492.36000000000013</v>
      </c>
      <c r="I33" s="86">
        <f>[1]TARIFA!I515</f>
        <v>439.78000000000065</v>
      </c>
      <c r="J33" s="109">
        <f>[1]TARIFA!K515</f>
        <v>932.14000000000078</v>
      </c>
      <c r="K33" s="109">
        <f t="shared" ref="K33" si="5">ROUND((G33+J33)*0.23,2)</f>
        <v>5319.92</v>
      </c>
      <c r="L33" s="99">
        <f>ROUND((G33+K33+J33),2)</f>
        <v>28450</v>
      </c>
    </row>
    <row r="34" spans="1:12" s="47" customFormat="1" ht="25.9" customHeight="1" x14ac:dyDescent="0.2">
      <c r="A34" s="116"/>
      <c r="B34" s="110" t="str">
        <f>[1]TARIFA!B516</f>
        <v>Bose Editon com ISV Jantes 18"</v>
      </c>
      <c r="C34" s="44"/>
      <c r="D34" s="154" t="str">
        <f>[1]TARIFA!$C516</f>
        <v>5BOS12A130G</v>
      </c>
      <c r="E34" s="84">
        <f>[1]TARIFA!E516</f>
        <v>1197</v>
      </c>
      <c r="F34" s="85">
        <f>[1]TARIFA!F516</f>
        <v>124</v>
      </c>
      <c r="G34" s="96">
        <f>[1]TARIFA!G516</f>
        <v>22197.94</v>
      </c>
      <c r="H34" s="86">
        <f>[1]TARIFA!H516</f>
        <v>492.36000000000013</v>
      </c>
      <c r="I34" s="86">
        <f>[1]TARIFA!I516</f>
        <v>530.76000000000022</v>
      </c>
      <c r="J34" s="109">
        <f>[1]TARIFA!K516</f>
        <v>1023.1200000000003</v>
      </c>
      <c r="K34" s="109">
        <f t="shared" ref="K34:K36" si="6">ROUND((G34+J34)*0.23,2)</f>
        <v>5340.84</v>
      </c>
      <c r="L34" s="99">
        <f>ROUND((G34+K34+J34),2)</f>
        <v>28561.9</v>
      </c>
    </row>
    <row r="35" spans="1:12" s="47" customFormat="1" ht="25.9" customHeight="1" x14ac:dyDescent="0.2">
      <c r="A35" s="115" t="str">
        <f>[1]TARIFA!A517</f>
        <v>ENERGY dCi 90</v>
      </c>
      <c r="B35" s="112" t="str">
        <f>[1]TARIFA!B517</f>
        <v>Zen</v>
      </c>
      <c r="C35" s="45"/>
      <c r="D35" s="153" t="str">
        <f>[1]TARIFA!$C517</f>
        <v>5ZEN15M090D</v>
      </c>
      <c r="E35" s="75">
        <f>[1]TARIFA!E517</f>
        <v>1461</v>
      </c>
      <c r="F35" s="76">
        <f>[1]TARIFA!F517</f>
        <v>95</v>
      </c>
      <c r="G35" s="92">
        <f>[1]TARIFA!G517</f>
        <v>18044.23</v>
      </c>
      <c r="H35" s="77">
        <f>[1]TARIFA!H517</f>
        <v>1708.5699999999997</v>
      </c>
      <c r="I35" s="77">
        <f>[1]TARIFA!I517</f>
        <v>328.5</v>
      </c>
      <c r="J35" s="108">
        <f>[1]TARIFA!K517</f>
        <v>2037.0699999999997</v>
      </c>
      <c r="K35" s="108">
        <f t="shared" si="6"/>
        <v>4618.7</v>
      </c>
      <c r="L35" s="98">
        <f t="shared" ref="L35:L51" si="7">ROUND((G35+K35+J35),2)</f>
        <v>24700</v>
      </c>
    </row>
    <row r="36" spans="1:12" s="47" customFormat="1" ht="25.9" customHeight="1" x14ac:dyDescent="0.2">
      <c r="A36" s="115" t="str">
        <f>[1]TARIFA!A518</f>
        <v>ENERGY dCi 110</v>
      </c>
      <c r="B36" s="112" t="str">
        <f>[1]TARIFA!B518</f>
        <v>Zen</v>
      </c>
      <c r="C36" s="45"/>
      <c r="D36" s="153" t="str">
        <f>[1]TARIFA!$C518</f>
        <v>5ZEN15M110D</v>
      </c>
      <c r="E36" s="75">
        <f>[1]TARIFA!E518</f>
        <v>1461</v>
      </c>
      <c r="F36" s="76">
        <f>[1]TARIFA!F518</f>
        <v>95</v>
      </c>
      <c r="G36" s="92">
        <f>[1]TARIFA!G518</f>
        <v>19101.14</v>
      </c>
      <c r="H36" s="77">
        <f>[1]TARIFA!H518</f>
        <v>1708.5699999999997</v>
      </c>
      <c r="I36" s="77">
        <f>[1]TARIFA!I518</f>
        <v>328.5</v>
      </c>
      <c r="J36" s="108">
        <f>[1]TARIFA!K518</f>
        <v>2037.0699999999997</v>
      </c>
      <c r="K36" s="108">
        <f t="shared" si="6"/>
        <v>4861.79</v>
      </c>
      <c r="L36" s="98">
        <f t="shared" si="7"/>
        <v>26000</v>
      </c>
    </row>
    <row r="37" spans="1:12" s="47" customFormat="1" ht="25.9" customHeight="1" x14ac:dyDescent="0.2">
      <c r="A37" s="116"/>
      <c r="B37" s="110" t="str">
        <f>[1]TARIFA!B519</f>
        <v>Intens</v>
      </c>
      <c r="C37" s="44"/>
      <c r="D37" s="154" t="str">
        <f>[1]TARIFA!$C519</f>
        <v>5INT15M110D</v>
      </c>
      <c r="E37" s="84">
        <f>[1]TARIFA!E519</f>
        <v>1461</v>
      </c>
      <c r="F37" s="85">
        <f>[1]TARIFA!F519</f>
        <v>95</v>
      </c>
      <c r="G37" s="96">
        <f>[1]TARIFA!G519</f>
        <v>20686.509999999998</v>
      </c>
      <c r="H37" s="86">
        <f>[1]TARIFA!H519</f>
        <v>1708.5699999999997</v>
      </c>
      <c r="I37" s="86">
        <f>[1]TARIFA!I519</f>
        <v>328.5</v>
      </c>
      <c r="J37" s="109">
        <f>[1]TARIFA!K519</f>
        <v>2037.0699999999997</v>
      </c>
      <c r="K37" s="109">
        <f t="shared" ref="K37:K38" si="8">ROUND((G37+J37)*0.23,2)</f>
        <v>5226.42</v>
      </c>
      <c r="L37" s="99">
        <f>ROUND((G37+K37+J37),2)</f>
        <v>27950</v>
      </c>
    </row>
    <row r="38" spans="1:12" s="47" customFormat="1" ht="25.9" customHeight="1" x14ac:dyDescent="0.2">
      <c r="A38" s="116"/>
      <c r="B38" s="110" t="str">
        <f>[1]TARIFA!B520</f>
        <v>GT Line</v>
      </c>
      <c r="C38" s="44"/>
      <c r="D38" s="154" t="str">
        <f>[1]TARIFA!$C520</f>
        <v>5GTL15M110D</v>
      </c>
      <c r="E38" s="84">
        <f>[1]TARIFA!E520</f>
        <v>1461</v>
      </c>
      <c r="F38" s="85">
        <f>[1]TARIFA!F520</f>
        <v>95</v>
      </c>
      <c r="G38" s="96">
        <f>[1]TARIFA!G520</f>
        <v>21906.02</v>
      </c>
      <c r="H38" s="86">
        <f>[1]TARIFA!H520</f>
        <v>1708.5699999999997</v>
      </c>
      <c r="I38" s="86">
        <f>[1]TARIFA!I520</f>
        <v>328.5</v>
      </c>
      <c r="J38" s="109">
        <f>[1]TARIFA!K520</f>
        <v>2037.0699999999997</v>
      </c>
      <c r="K38" s="109">
        <f t="shared" si="8"/>
        <v>5506.91</v>
      </c>
      <c r="L38" s="99">
        <f t="shared" ref="L38" si="9">ROUND((G38+K38+J38),2)</f>
        <v>29450</v>
      </c>
    </row>
    <row r="39" spans="1:12" s="47" customFormat="1" ht="25.9" customHeight="1" x14ac:dyDescent="0.2">
      <c r="A39" s="116"/>
      <c r="B39" s="110" t="str">
        <f>[1]TARIFA!B521</f>
        <v>GT Line com ISV Jantes 18"</v>
      </c>
      <c r="C39" s="44"/>
      <c r="D39" s="154" t="str">
        <f>[1]TARIFA!$C521</f>
        <v>5GTL15M110D</v>
      </c>
      <c r="E39" s="84">
        <f>[1]TARIFA!E521</f>
        <v>1461</v>
      </c>
      <c r="F39" s="85">
        <f>[1]TARIFA!F521</f>
        <v>100</v>
      </c>
      <c r="G39" s="96">
        <f>[1]TARIFA!G521</f>
        <v>21906.02</v>
      </c>
      <c r="H39" s="86">
        <f>[1]TARIFA!H521</f>
        <v>1708.5699999999997</v>
      </c>
      <c r="I39" s="86">
        <f>[1]TARIFA!I521</f>
        <v>630</v>
      </c>
      <c r="J39" s="109">
        <f>[1]TARIFA!K521</f>
        <v>2338.5699999999997</v>
      </c>
      <c r="K39" s="109">
        <f t="shared" ref="K39:K48" si="10">ROUND((G39+J39)*0.23,2)</f>
        <v>5576.26</v>
      </c>
      <c r="L39" s="99">
        <f t="shared" si="7"/>
        <v>29820.85</v>
      </c>
    </row>
    <row r="40" spans="1:12" s="47" customFormat="1" ht="25.9" customHeight="1" x14ac:dyDescent="0.2">
      <c r="A40" s="116"/>
      <c r="B40" s="110" t="str">
        <f>[1]TARIFA!B522</f>
        <v>Bose Editon</v>
      </c>
      <c r="C40" s="44"/>
      <c r="D40" s="154" t="str">
        <f>[1]TARIFA!$C522</f>
        <v>5BOS15M110D</v>
      </c>
      <c r="E40" s="84">
        <f>[1]TARIFA!E522</f>
        <v>1461</v>
      </c>
      <c r="F40" s="85">
        <f>[1]TARIFA!F522</f>
        <v>95</v>
      </c>
      <c r="G40" s="96">
        <f>[1]TARIFA!G522</f>
        <v>22353.17</v>
      </c>
      <c r="H40" s="86">
        <f>[1]TARIFA!H522</f>
        <v>1708.5699999999997</v>
      </c>
      <c r="I40" s="86">
        <f>[1]TARIFA!I522</f>
        <v>328.5</v>
      </c>
      <c r="J40" s="109">
        <f>[1]TARIFA!K522</f>
        <v>2037.0699999999997</v>
      </c>
      <c r="K40" s="109">
        <f t="shared" ref="K40" si="11">ROUND((G40+J40)*0.23,2)</f>
        <v>5609.76</v>
      </c>
      <c r="L40" s="99">
        <f>ROUND((G40+K40+J40),2)</f>
        <v>30000</v>
      </c>
    </row>
    <row r="41" spans="1:12" s="47" customFormat="1" ht="25.9" customHeight="1" x14ac:dyDescent="0.2">
      <c r="A41" s="116"/>
      <c r="B41" s="110" t="str">
        <f>[1]TARIFA!B523</f>
        <v>Bose Editon com ISV Jantes 18"</v>
      </c>
      <c r="C41" s="44"/>
      <c r="D41" s="154" t="str">
        <f>[1]TARIFA!$C523</f>
        <v>5BOS15M110D</v>
      </c>
      <c r="E41" s="84">
        <f>[1]TARIFA!E523</f>
        <v>1461</v>
      </c>
      <c r="F41" s="85">
        <f>[1]TARIFA!F523</f>
        <v>100</v>
      </c>
      <c r="G41" s="96">
        <f>[1]TARIFA!G523</f>
        <v>22353.17</v>
      </c>
      <c r="H41" s="86">
        <f>[1]TARIFA!H523</f>
        <v>1708.5699999999997</v>
      </c>
      <c r="I41" s="86">
        <f>[1]TARIFA!I523</f>
        <v>630</v>
      </c>
      <c r="J41" s="109">
        <f>[1]TARIFA!K523</f>
        <v>2338.5699999999997</v>
      </c>
      <c r="K41" s="109">
        <f t="shared" si="10"/>
        <v>5679.1</v>
      </c>
      <c r="L41" s="99">
        <f>ROUND((G41+K41+J41),2)+0.005</f>
        <v>30370.845000000001</v>
      </c>
    </row>
    <row r="42" spans="1:12" s="47" customFormat="1" ht="25.9" customHeight="1" x14ac:dyDescent="0.2">
      <c r="A42" s="115" t="str">
        <f>[1]TARIFA!A524</f>
        <v>ENERGY dCi 110 Eco</v>
      </c>
      <c r="B42" s="112" t="str">
        <f>[1]TARIFA!B524</f>
        <v>Zen</v>
      </c>
      <c r="C42" s="45"/>
      <c r="D42" s="153" t="str">
        <f>[1]TARIFA!$C524</f>
        <v>5ZEN15MECOD</v>
      </c>
      <c r="E42" s="75">
        <f>[1]TARIFA!E524</f>
        <v>1461</v>
      </c>
      <c r="F42" s="76">
        <f>[1]TARIFA!F524</f>
        <v>90</v>
      </c>
      <c r="G42" s="92">
        <f>[1]TARIFA!G524</f>
        <v>19527.84</v>
      </c>
      <c r="H42" s="77">
        <f>[1]TARIFA!H524</f>
        <v>1708.5699999999997</v>
      </c>
      <c r="I42" s="77">
        <f>[1]TARIFA!I524</f>
        <v>227</v>
      </c>
      <c r="J42" s="108">
        <f>[1]TARIFA!K524</f>
        <v>1935.5699999999997</v>
      </c>
      <c r="K42" s="108">
        <f t="shared" si="10"/>
        <v>4936.58</v>
      </c>
      <c r="L42" s="98">
        <f>ROUND((G42+K42+J42),2)+0.005</f>
        <v>26399.995000000003</v>
      </c>
    </row>
    <row r="43" spans="1:12" s="47" customFormat="1" ht="25.9" customHeight="1" x14ac:dyDescent="0.2">
      <c r="A43" s="115" t="str">
        <f>[1]TARIFA!A525</f>
        <v>ENERGY dCi 110 EDC</v>
      </c>
      <c r="B43" s="112" t="str">
        <f>[1]TARIFA!B525</f>
        <v>GT Line</v>
      </c>
      <c r="C43" s="45"/>
      <c r="D43" s="153" t="str">
        <f>[1]TARIFA!$C525</f>
        <v>5GTL15A110D</v>
      </c>
      <c r="E43" s="75">
        <f>[1]TARIFA!E525</f>
        <v>1461</v>
      </c>
      <c r="F43" s="76">
        <f>[1]TARIFA!F525</f>
        <v>95</v>
      </c>
      <c r="G43" s="92">
        <f>[1]TARIFA!G525</f>
        <v>23125.53</v>
      </c>
      <c r="H43" s="77">
        <f>[1]TARIFA!H525</f>
        <v>1708.5699999999997</v>
      </c>
      <c r="I43" s="77">
        <f>[1]TARIFA!I525</f>
        <v>328.5</v>
      </c>
      <c r="J43" s="108">
        <f>[1]TARIFA!K525</f>
        <v>2037.0699999999997</v>
      </c>
      <c r="K43" s="108">
        <f t="shared" ref="K43" si="12">ROUND((G43+J43)*0.23,2)</f>
        <v>5787.4</v>
      </c>
      <c r="L43" s="98">
        <f t="shared" ref="L43" si="13">ROUND((G43+K43+J43),2)</f>
        <v>30950</v>
      </c>
    </row>
    <row r="44" spans="1:12" s="47" customFormat="1" ht="25.9" customHeight="1" x14ac:dyDescent="0.2">
      <c r="A44" s="116"/>
      <c r="B44" s="110" t="str">
        <f>[1]TARIFA!B526</f>
        <v>GT Line com ISV Jantes 18"</v>
      </c>
      <c r="C44" s="44"/>
      <c r="D44" s="154" t="str">
        <f>[1]TARIFA!$C526</f>
        <v>5GTL15A110D</v>
      </c>
      <c r="E44" s="84">
        <f>[1]TARIFA!E526</f>
        <v>1461</v>
      </c>
      <c r="F44" s="85">
        <f>[1]TARIFA!F526</f>
        <v>98</v>
      </c>
      <c r="G44" s="96">
        <f>[1]TARIFA!G526</f>
        <v>23125.53</v>
      </c>
      <c r="H44" s="86">
        <f>[1]TARIFA!H526</f>
        <v>1708.5699999999997</v>
      </c>
      <c r="I44" s="86">
        <f>[1]TARIFA!I526</f>
        <v>492.84000000000015</v>
      </c>
      <c r="J44" s="109">
        <f>[1]TARIFA!K526</f>
        <v>2201.41</v>
      </c>
      <c r="K44" s="109">
        <f t="shared" si="10"/>
        <v>5825.2</v>
      </c>
      <c r="L44" s="99">
        <f t="shared" si="7"/>
        <v>31152.14</v>
      </c>
    </row>
    <row r="45" spans="1:12" s="47" customFormat="1" ht="25.9" customHeight="1" x14ac:dyDescent="0.2">
      <c r="A45" s="116"/>
      <c r="B45" s="110" t="str">
        <f>[1]TARIFA!B527</f>
        <v>Bose Editon</v>
      </c>
      <c r="C45" s="44"/>
      <c r="D45" s="154" t="str">
        <f>[1]TARIFA!$C527</f>
        <v>5BOS15A110D</v>
      </c>
      <c r="E45" s="84">
        <f>[1]TARIFA!E527</f>
        <v>1461</v>
      </c>
      <c r="F45" s="85">
        <f>[1]TARIFA!F527</f>
        <v>95</v>
      </c>
      <c r="G45" s="96">
        <f>[1]TARIFA!G527</f>
        <v>23572.69</v>
      </c>
      <c r="H45" s="86">
        <f>[1]TARIFA!H527</f>
        <v>1708.5699999999997</v>
      </c>
      <c r="I45" s="86">
        <f>[1]TARIFA!I527</f>
        <v>328.5</v>
      </c>
      <c r="J45" s="109">
        <f>[1]TARIFA!K527</f>
        <v>2037.0699999999997</v>
      </c>
      <c r="K45" s="109">
        <f t="shared" ref="K45" si="14">ROUND((G45+J45)*0.23,2)</f>
        <v>5890.24</v>
      </c>
      <c r="L45" s="99">
        <f t="shared" ref="L45" si="15">ROUND((G45+K45+J45),2)</f>
        <v>31500</v>
      </c>
    </row>
    <row r="46" spans="1:12" s="47" customFormat="1" ht="25.9" customHeight="1" x14ac:dyDescent="0.2">
      <c r="A46" s="116"/>
      <c r="B46" s="110" t="str">
        <f>[1]TARIFA!B528</f>
        <v>Bose Editon com ISV Jantes 18"</v>
      </c>
      <c r="C46" s="44"/>
      <c r="D46" s="154" t="str">
        <f>[1]TARIFA!$C528</f>
        <v>5BOS15A110D</v>
      </c>
      <c r="E46" s="84">
        <f>[1]TARIFA!E528</f>
        <v>1461</v>
      </c>
      <c r="F46" s="85">
        <f>[1]TARIFA!F528</f>
        <v>98</v>
      </c>
      <c r="G46" s="96">
        <f>[1]TARIFA!G528</f>
        <v>23572.69</v>
      </c>
      <c r="H46" s="86">
        <f>[1]TARIFA!H528</f>
        <v>1708.5699999999997</v>
      </c>
      <c r="I46" s="86">
        <f>[1]TARIFA!I528</f>
        <v>492.84000000000015</v>
      </c>
      <c r="J46" s="109">
        <f>[1]TARIFA!K528</f>
        <v>2201.41</v>
      </c>
      <c r="K46" s="109">
        <f t="shared" si="10"/>
        <v>5928.04</v>
      </c>
      <c r="L46" s="99">
        <f t="shared" si="7"/>
        <v>31702.14</v>
      </c>
    </row>
    <row r="47" spans="1:12" s="47" customFormat="1" ht="25.9" customHeight="1" x14ac:dyDescent="0.2">
      <c r="A47" s="115" t="str">
        <f>[1]TARIFA!A529</f>
        <v>ENERGY dCi 130</v>
      </c>
      <c r="B47" s="112" t="str">
        <f>[1]TARIFA!B529</f>
        <v>Intens</v>
      </c>
      <c r="C47" s="45"/>
      <c r="D47" s="153" t="str">
        <f>[1]TARIFA!$C529</f>
        <v>5INT16M130D</v>
      </c>
      <c r="E47" s="75">
        <f>[1]TARIFA!E529</f>
        <v>1598</v>
      </c>
      <c r="F47" s="76">
        <f>[1]TARIFA!F529</f>
        <v>103</v>
      </c>
      <c r="G47" s="92">
        <f>[1]TARIFA!G529</f>
        <v>21182.85</v>
      </c>
      <c r="H47" s="77">
        <f>[1]TARIFA!H529</f>
        <v>2371.6499999999996</v>
      </c>
      <c r="I47" s="77">
        <f>[1]TARIFA!I529</f>
        <v>835.73999999999978</v>
      </c>
      <c r="J47" s="108">
        <f>[1]TARIFA!K529</f>
        <v>3207.3899999999994</v>
      </c>
      <c r="K47" s="108">
        <f t="shared" si="10"/>
        <v>5609.76</v>
      </c>
      <c r="L47" s="98">
        <f>ROUND((G47+K47+J47),2)</f>
        <v>30000</v>
      </c>
    </row>
    <row r="48" spans="1:12" s="47" customFormat="1" ht="25.9" customHeight="1" x14ac:dyDescent="0.2">
      <c r="A48" s="116"/>
      <c r="B48" s="110" t="str">
        <f>[1]TARIFA!B530</f>
        <v>GT Line</v>
      </c>
      <c r="C48" s="44"/>
      <c r="D48" s="154" t="str">
        <f>[1]TARIFA!$C530</f>
        <v>5GTL16M130D</v>
      </c>
      <c r="E48" s="84">
        <f>[1]TARIFA!E530</f>
        <v>1598</v>
      </c>
      <c r="F48" s="85">
        <f>[1]TARIFA!F530</f>
        <v>103</v>
      </c>
      <c r="G48" s="96">
        <f>[1]TARIFA!G530</f>
        <v>22402.37</v>
      </c>
      <c r="H48" s="86">
        <f>[1]TARIFA!H530</f>
        <v>2371.6499999999996</v>
      </c>
      <c r="I48" s="86">
        <f>[1]TARIFA!I530</f>
        <v>835.73999999999978</v>
      </c>
      <c r="J48" s="109">
        <f>[1]TARIFA!K530</f>
        <v>3207.3899999999994</v>
      </c>
      <c r="K48" s="109">
        <f t="shared" si="10"/>
        <v>5890.24</v>
      </c>
      <c r="L48" s="99">
        <f t="shared" ref="L48" si="16">ROUND((G48+K48+J48),2)</f>
        <v>31500</v>
      </c>
    </row>
    <row r="49" spans="1:12" s="47" customFormat="1" ht="25.9" customHeight="1" x14ac:dyDescent="0.2">
      <c r="A49" s="116"/>
      <c r="B49" s="110" t="str">
        <f>[1]TARIFA!B531</f>
        <v>GT Line com ISV Jantes 18"</v>
      </c>
      <c r="C49" s="44"/>
      <c r="D49" s="154" t="str">
        <f>[1]TARIFA!$C531</f>
        <v>5GTL16M130D</v>
      </c>
      <c r="E49" s="84">
        <f>[1]TARIFA!E531</f>
        <v>1598</v>
      </c>
      <c r="F49" s="85">
        <f>[1]TARIFA!F531</f>
        <v>105</v>
      </c>
      <c r="G49" s="96">
        <f>[1]TARIFA!G531</f>
        <v>22402.37</v>
      </c>
      <c r="H49" s="86">
        <f>[1]TARIFA!H531</f>
        <v>2371.6499999999996</v>
      </c>
      <c r="I49" s="86">
        <f>[1]TARIFA!I531</f>
        <v>972.89999999999964</v>
      </c>
      <c r="J49" s="109">
        <f>[1]TARIFA!K531</f>
        <v>3344.5499999999993</v>
      </c>
      <c r="K49" s="109">
        <f t="shared" ref="K49:K53" si="17">ROUND((G49+J49)*0.23,2)</f>
        <v>5921.79</v>
      </c>
      <c r="L49" s="99">
        <f t="shared" si="7"/>
        <v>31668.71</v>
      </c>
    </row>
    <row r="50" spans="1:12" s="47" customFormat="1" ht="25.9" customHeight="1" x14ac:dyDescent="0.2">
      <c r="A50" s="116"/>
      <c r="B50" s="110" t="str">
        <f>[1]TARIFA!B532</f>
        <v>Bose Editon</v>
      </c>
      <c r="C50" s="44"/>
      <c r="D50" s="154" t="str">
        <f>[1]TARIFA!$C532</f>
        <v>5BOS16M130D</v>
      </c>
      <c r="E50" s="84">
        <f>[1]TARIFA!E532</f>
        <v>1598</v>
      </c>
      <c r="F50" s="85">
        <f>[1]TARIFA!F532</f>
        <v>103</v>
      </c>
      <c r="G50" s="96">
        <f>[1]TARIFA!G532</f>
        <v>22849.52</v>
      </c>
      <c r="H50" s="86">
        <f>[1]TARIFA!H532</f>
        <v>2371.6499999999996</v>
      </c>
      <c r="I50" s="86">
        <f>[1]TARIFA!I532</f>
        <v>835.73999999999978</v>
      </c>
      <c r="J50" s="109">
        <f>[1]TARIFA!K532</f>
        <v>3207.3899999999994</v>
      </c>
      <c r="K50" s="109">
        <f t="shared" ref="K50" si="18">ROUND((G50+J50)*0.23,2)</f>
        <v>5993.09</v>
      </c>
      <c r="L50" s="99">
        <f t="shared" ref="L50" si="19">ROUND((G50+K50+J50),2)</f>
        <v>32050</v>
      </c>
    </row>
    <row r="51" spans="1:12" s="47" customFormat="1" ht="25.9" customHeight="1" x14ac:dyDescent="0.2">
      <c r="A51" s="116"/>
      <c r="B51" s="110" t="str">
        <f>[1]TARIFA!B533</f>
        <v>Bose Editon com ISV Jantes 18"</v>
      </c>
      <c r="C51" s="44"/>
      <c r="D51" s="154" t="str">
        <f>[1]TARIFA!$C533</f>
        <v>5BOS16M130D</v>
      </c>
      <c r="E51" s="84">
        <f>[1]TARIFA!E533</f>
        <v>1598</v>
      </c>
      <c r="F51" s="85">
        <f>[1]TARIFA!F533</f>
        <v>105</v>
      </c>
      <c r="G51" s="96">
        <f>[1]TARIFA!G533</f>
        <v>22849.52</v>
      </c>
      <c r="H51" s="86">
        <f>[1]TARIFA!H533</f>
        <v>2371.6499999999996</v>
      </c>
      <c r="I51" s="86">
        <f>[1]TARIFA!I533</f>
        <v>972.89999999999964</v>
      </c>
      <c r="J51" s="109">
        <f>[1]TARIFA!K533</f>
        <v>3344.5499999999993</v>
      </c>
      <c r="K51" s="109">
        <f t="shared" si="17"/>
        <v>6024.64</v>
      </c>
      <c r="L51" s="99">
        <f t="shared" si="7"/>
        <v>32218.71</v>
      </c>
    </row>
    <row r="52" spans="1:12" s="47" customFormat="1" ht="25.9" customHeight="1" x14ac:dyDescent="0.2">
      <c r="A52" s="115" t="str">
        <f>[1]TARIFA!A534</f>
        <v>ENERGY TCe 205 EDC</v>
      </c>
      <c r="B52" s="112" t="str">
        <f>[1]TARIFA!B534</f>
        <v>GT</v>
      </c>
      <c r="C52" s="45"/>
      <c r="D52" s="153" t="str">
        <f>[1]TARIFA!$C534</f>
        <v>5GTE16A205G</v>
      </c>
      <c r="E52" s="75">
        <f>[1]TARIFA!E534</f>
        <v>1618</v>
      </c>
      <c r="F52" s="76">
        <f>[1]TARIFA!F534</f>
        <v>134</v>
      </c>
      <c r="G52" s="92">
        <f>[1]TARIFA!G534</f>
        <v>23456.46</v>
      </c>
      <c r="H52" s="77">
        <f>[1]TARIFA!H534</f>
        <v>2468.4499999999998</v>
      </c>
      <c r="I52" s="77">
        <f>[1]TARIFA!I534</f>
        <v>985.65999999999985</v>
      </c>
      <c r="J52" s="108">
        <f>[1]TARIFA!K534</f>
        <v>3454.1099999999997</v>
      </c>
      <c r="K52" s="108">
        <f t="shared" ref="K52" si="20">ROUND((G52+J52)*0.23,2)</f>
        <v>6189.43</v>
      </c>
      <c r="L52" s="98">
        <f>ROUND((G52+K52+J52),2)</f>
        <v>33100</v>
      </c>
    </row>
    <row r="53" spans="1:12" s="47" customFormat="1" ht="25.9" customHeight="1" x14ac:dyDescent="0.2">
      <c r="A53" s="115" t="str">
        <f>[1]TARIFA!A535</f>
        <v>ENERGY dCi 165 EDC</v>
      </c>
      <c r="B53" s="112" t="str">
        <f>[1]TARIFA!B535</f>
        <v>GT</v>
      </c>
      <c r="C53" s="45"/>
      <c r="D53" s="153" t="str">
        <f>[1]TARIFA!$C535</f>
        <v>5GTE16A165D</v>
      </c>
      <c r="E53" s="75">
        <f>[1]TARIFA!E535</f>
        <v>1598</v>
      </c>
      <c r="F53" s="76">
        <f>[1]TARIFA!F535</f>
        <v>124</v>
      </c>
      <c r="G53" s="92">
        <f>[1]TARIFA!G535</f>
        <v>24497.55</v>
      </c>
      <c r="H53" s="77">
        <f>[1]TARIFA!H535</f>
        <v>2371.6499999999996</v>
      </c>
      <c r="I53" s="77">
        <f>[1]TARIFA!I535</f>
        <v>2480.3999999999978</v>
      </c>
      <c r="J53" s="108">
        <f>[1]TARIFA!K535</f>
        <v>4852.0499999999975</v>
      </c>
      <c r="K53" s="108">
        <f t="shared" si="17"/>
        <v>6750.41</v>
      </c>
      <c r="L53" s="98">
        <f>ROUND((G53+K53+J53),2)-0.006</f>
        <v>36100.004000000001</v>
      </c>
    </row>
    <row r="54" spans="1:12" s="47" customFormat="1" ht="25.9" customHeight="1" x14ac:dyDescent="0.2">
      <c r="A54" s="139" t="str">
        <f>[1]TARIFA!A536</f>
        <v>OPÇÕES Novo Mégane SPORT TOURER</v>
      </c>
      <c r="B54" s="131"/>
      <c r="C54" s="150"/>
      <c r="D54" s="170" t="str">
        <f>[1]TARIFA!D536</f>
        <v>Disponível em...</v>
      </c>
      <c r="E54" s="170"/>
      <c r="F54" s="127"/>
      <c r="G54" s="136"/>
      <c r="H54" s="128"/>
      <c r="I54" s="128"/>
      <c r="J54" s="95"/>
      <c r="K54" s="95"/>
      <c r="L54" s="136"/>
    </row>
    <row r="55" spans="1:12" s="47" customFormat="1" ht="25.9" customHeight="1" x14ac:dyDescent="0.2">
      <c r="A55" s="111" t="str">
        <f>[1]TARIFA!A537</f>
        <v>Pintura metalizada ou nacarada</v>
      </c>
      <c r="B55" s="113"/>
      <c r="C55" s="113"/>
      <c r="D55" s="168" t="str">
        <f>[1]TARIFA!D537</f>
        <v>Toda a gama</v>
      </c>
      <c r="E55" s="169"/>
      <c r="F55" s="13" t="str">
        <f>[1]TARIFA!F537</f>
        <v>---</v>
      </c>
      <c r="G55" s="105">
        <f>[1]TARIFA!G537</f>
        <v>349.59349593495938</v>
      </c>
      <c r="H55" s="3" t="str">
        <f>[1]TARIFA!H537</f>
        <v xml:space="preserve"> --</v>
      </c>
      <c r="I55" s="3" t="str">
        <f>[1]TARIFA!I537</f>
        <v xml:space="preserve"> --</v>
      </c>
      <c r="J55" s="105" t="str">
        <f>[1]TARIFA!K537</f>
        <v xml:space="preserve"> --</v>
      </c>
      <c r="K55" s="96">
        <f t="shared" ref="K55:K56" si="21">ROUND((G55)*0.23,2)</f>
        <v>80.41</v>
      </c>
      <c r="L55" s="96">
        <f>[1]TARIFA!Q537</f>
        <v>430</v>
      </c>
    </row>
    <row r="56" spans="1:12" s="129" customFormat="1" ht="25.9" customHeight="1" x14ac:dyDescent="0.2">
      <c r="A56" s="114" t="str">
        <f>[1]TARIFA!A538</f>
        <v>Pintura metalizada especial (Branco Nacarado e Vermelho Flamme)</v>
      </c>
      <c r="B56" s="68"/>
      <c r="C56" s="68"/>
      <c r="D56" s="166" t="str">
        <f>[1]TARIFA!D538</f>
        <v>Toda a gama</v>
      </c>
      <c r="E56" s="167"/>
      <c r="F56" s="14" t="str">
        <f>[1]TARIFA!F538</f>
        <v>---</v>
      </c>
      <c r="G56" s="103">
        <f>[1]TARIFA!G538</f>
        <v>495.9349593495935</v>
      </c>
      <c r="H56" s="4" t="str">
        <f>[1]TARIFA!H538</f>
        <v xml:space="preserve"> --</v>
      </c>
      <c r="I56" s="4" t="str">
        <f>[1]TARIFA!I538</f>
        <v xml:space="preserve"> --</v>
      </c>
      <c r="J56" s="103" t="str">
        <f>[1]TARIFA!K538</f>
        <v xml:space="preserve"> --</v>
      </c>
      <c r="K56" s="93">
        <f t="shared" si="21"/>
        <v>114.07</v>
      </c>
      <c r="L56" s="93">
        <f>[1]TARIFA!Q538</f>
        <v>610</v>
      </c>
    </row>
    <row r="57" spans="1:12" s="129" customFormat="1" ht="25.9" customHeight="1" x14ac:dyDescent="0.2">
      <c r="A57" s="114" t="str">
        <f>[1]TARIFA!A539</f>
        <v>Pintura metalizada especial (Azul Iron)</v>
      </c>
      <c r="B57" s="68"/>
      <c r="C57" s="68"/>
      <c r="D57" s="166" t="str">
        <f>[1]TARIFA!D539</f>
        <v>GT Line e GT</v>
      </c>
      <c r="E57" s="167"/>
      <c r="F57" s="14" t="str">
        <f>[1]TARIFA!F539</f>
        <v>---</v>
      </c>
      <c r="G57" s="103">
        <f>[1]TARIFA!G539</f>
        <v>650.40650406504062</v>
      </c>
      <c r="H57" s="4" t="str">
        <f>[1]TARIFA!H539</f>
        <v xml:space="preserve"> --</v>
      </c>
      <c r="I57" s="4" t="str">
        <f>[1]TARIFA!I539</f>
        <v xml:space="preserve"> --</v>
      </c>
      <c r="J57" s="103" t="str">
        <f>[1]TARIFA!K539</f>
        <v xml:space="preserve"> --</v>
      </c>
      <c r="K57" s="93">
        <f t="shared" ref="K57:K81" si="22">ROUND((G57)*0.23,2)</f>
        <v>149.59</v>
      </c>
      <c r="L57" s="93">
        <f>[1]TARIFA!Q539</f>
        <v>800</v>
      </c>
    </row>
    <row r="58" spans="1:12" s="129" customFormat="1" ht="25.9" customHeight="1" x14ac:dyDescent="0.2">
      <c r="A58" s="114" t="str">
        <f>[1]TARIFA!A540</f>
        <v>Estofos em couro Carbono Escuro - implica Pack Massagens nas versões Intens</v>
      </c>
      <c r="B58" s="68"/>
      <c r="C58" s="155"/>
      <c r="D58" s="166" t="str">
        <f>[1]TARIFA!D540</f>
        <v>Intens e Bose Edition</v>
      </c>
      <c r="E58" s="167"/>
      <c r="F58" s="14" t="str">
        <f>[1]TARIFA!F540</f>
        <v>---</v>
      </c>
      <c r="G58" s="103">
        <f>[1]TARIFA!G540</f>
        <v>894.30894308943095</v>
      </c>
      <c r="H58" s="4" t="str">
        <f>[1]TARIFA!H540</f>
        <v xml:space="preserve"> --</v>
      </c>
      <c r="I58" s="4" t="str">
        <f>[1]TARIFA!I540</f>
        <v xml:space="preserve"> --</v>
      </c>
      <c r="J58" s="103" t="str">
        <f>[1]TARIFA!K540</f>
        <v xml:space="preserve"> --</v>
      </c>
      <c r="K58" s="93">
        <f t="shared" si="22"/>
        <v>205.69</v>
      </c>
      <c r="L58" s="93">
        <f>[1]TARIFA!Q540</f>
        <v>1100</v>
      </c>
    </row>
    <row r="59" spans="1:12" s="129" customFormat="1" ht="25.9" customHeight="1" x14ac:dyDescent="0.2">
      <c r="A59" s="114" t="str">
        <f>[1]TARIFA!A541</f>
        <v>Estofos em couro Alcântara com decorações em azul GT Line / GT - implica Sist. de aquecimento dos bancos dianteiros</v>
      </c>
      <c r="B59" s="68"/>
      <c r="C59" s="155"/>
      <c r="D59" s="166" t="str">
        <f>[1]TARIFA!D541</f>
        <v>GT Line e GT</v>
      </c>
      <c r="E59" s="167"/>
      <c r="F59" s="14" t="str">
        <f>[1]TARIFA!F541</f>
        <v>---</v>
      </c>
      <c r="G59" s="103">
        <f>[1]TARIFA!G541</f>
        <v>894.30894308943095</v>
      </c>
      <c r="H59" s="4" t="str">
        <f>[1]TARIFA!H541</f>
        <v xml:space="preserve"> --</v>
      </c>
      <c r="I59" s="4" t="str">
        <f>[1]TARIFA!I541</f>
        <v xml:space="preserve"> --</v>
      </c>
      <c r="J59" s="103" t="str">
        <f>[1]TARIFA!K541</f>
        <v xml:space="preserve"> --</v>
      </c>
      <c r="K59" s="93">
        <f t="shared" si="22"/>
        <v>205.69</v>
      </c>
      <c r="L59" s="93">
        <f>[1]TARIFA!Q541</f>
        <v>1100</v>
      </c>
    </row>
    <row r="60" spans="1:12" s="129" customFormat="1" ht="25.9" customHeight="1" x14ac:dyDescent="0.2">
      <c r="A60" s="114" t="str">
        <f>[1]TARIFA!A542</f>
        <v>Estofos em couro Alcântara GT Line / GT - implica implica Sist. de aquecimento dos bancos dianteiros</v>
      </c>
      <c r="B60" s="68"/>
      <c r="C60" s="155"/>
      <c r="D60" s="166" t="str">
        <f>[1]TARIFA!D542</f>
        <v>GT Line e GT</v>
      </c>
      <c r="E60" s="167"/>
      <c r="F60" s="14" t="str">
        <f>[1]TARIFA!F542</f>
        <v>---</v>
      </c>
      <c r="G60" s="103">
        <f>[1]TARIFA!G542</f>
        <v>894.30894308943095</v>
      </c>
      <c r="H60" s="4" t="str">
        <f>[1]TARIFA!H542</f>
        <v xml:space="preserve"> --</v>
      </c>
      <c r="I60" s="4" t="str">
        <f>[1]TARIFA!I542</f>
        <v xml:space="preserve"> --</v>
      </c>
      <c r="J60" s="103" t="str">
        <f>[1]TARIFA!K542</f>
        <v xml:space="preserve"> --</v>
      </c>
      <c r="K60" s="93">
        <f t="shared" si="22"/>
        <v>205.69</v>
      </c>
      <c r="L60" s="93">
        <f>[1]TARIFA!Q542</f>
        <v>1100</v>
      </c>
    </row>
    <row r="61" spans="1:12" s="129" customFormat="1" ht="25.9" customHeight="1" x14ac:dyDescent="0.2">
      <c r="A61" s="114" t="str">
        <f>[1]TARIFA!A543</f>
        <v>Rede de retenção de bagagens</v>
      </c>
      <c r="B61" s="68"/>
      <c r="C61" s="155"/>
      <c r="D61" s="166" t="str">
        <f>[1]TARIFA!D543</f>
        <v>Toda a gama excepto GT Line</v>
      </c>
      <c r="E61" s="167"/>
      <c r="F61" s="14" t="str">
        <f>[1]TARIFA!F543</f>
        <v>---</v>
      </c>
      <c r="G61" s="103">
        <f>[1]TARIFA!G543</f>
        <v>162.60162601626016</v>
      </c>
      <c r="H61" s="4" t="str">
        <f>[1]TARIFA!H543</f>
        <v xml:space="preserve"> --</v>
      </c>
      <c r="I61" s="4" t="str">
        <f>[1]TARIFA!I543</f>
        <v xml:space="preserve"> --</v>
      </c>
      <c r="J61" s="103" t="str">
        <f>[1]TARIFA!K543</f>
        <v xml:space="preserve"> --</v>
      </c>
      <c r="K61" s="93">
        <f t="shared" ref="K61" si="23">ROUND((G61)*0.23,2)</f>
        <v>37.4</v>
      </c>
      <c r="L61" s="93">
        <f>[1]TARIFA!Q543</f>
        <v>200</v>
      </c>
    </row>
    <row r="62" spans="1:12" s="129" customFormat="1" ht="25.9" customHeight="1" x14ac:dyDescent="0.2">
      <c r="A62" s="114" t="str">
        <f>[1]TARIFA!A544</f>
        <v>Travão de estacionamento assistido</v>
      </c>
      <c r="B62" s="68"/>
      <c r="C62" s="155"/>
      <c r="D62" s="166" t="str">
        <f>[1]TARIFA!D544</f>
        <v>Intens, GT Line e GT</v>
      </c>
      <c r="E62" s="167"/>
      <c r="F62" s="14" t="str">
        <f>[1]TARIFA!F544</f>
        <v>---</v>
      </c>
      <c r="G62" s="103">
        <f>[1]TARIFA!G544</f>
        <v>178.86178861788619</v>
      </c>
      <c r="H62" s="4" t="str">
        <f>[1]TARIFA!H544</f>
        <v xml:space="preserve"> --</v>
      </c>
      <c r="I62" s="4" t="str">
        <f>[1]TARIFA!I544</f>
        <v xml:space="preserve"> --</v>
      </c>
      <c r="J62" s="103" t="str">
        <f>[1]TARIFA!K544</f>
        <v xml:space="preserve"> --</v>
      </c>
      <c r="K62" s="93">
        <f t="shared" si="22"/>
        <v>41.14</v>
      </c>
      <c r="L62" s="93">
        <f>[1]TARIFA!Q544</f>
        <v>220</v>
      </c>
    </row>
    <row r="63" spans="1:12" s="129" customFormat="1" ht="25.9" customHeight="1" x14ac:dyDescent="0.2">
      <c r="A63" s="114" t="str">
        <f>[1]TARIFA!A545</f>
        <v>Sistema de ajuda ao estacionamento dianteiro</v>
      </c>
      <c r="B63" s="68"/>
      <c r="C63" s="155"/>
      <c r="D63" s="166" t="str">
        <f>[1]TARIFA!D545</f>
        <v>Intens</v>
      </c>
      <c r="E63" s="167"/>
      <c r="F63" s="14" t="str">
        <f>[1]TARIFA!F545</f>
        <v>---</v>
      </c>
      <c r="G63" s="103">
        <f>[1]TARIFA!G545</f>
        <v>121.95121951219512</v>
      </c>
      <c r="H63" s="4" t="str">
        <f>[1]TARIFA!H545</f>
        <v xml:space="preserve"> --</v>
      </c>
      <c r="I63" s="4" t="str">
        <f>[1]TARIFA!I545</f>
        <v xml:space="preserve"> --</v>
      </c>
      <c r="J63" s="103" t="str">
        <f>[1]TARIFA!K545</f>
        <v xml:space="preserve"> --</v>
      </c>
      <c r="K63" s="93">
        <f t="shared" si="22"/>
        <v>28.05</v>
      </c>
      <c r="L63" s="93">
        <f>[1]TARIFA!Q545</f>
        <v>150</v>
      </c>
    </row>
    <row r="64" spans="1:12" s="129" customFormat="1" ht="25.9" customHeight="1" x14ac:dyDescent="0.2">
      <c r="A64" s="114" t="str">
        <f>[1]TARIFA!A546</f>
        <v>Câmara de marcha-atrás</v>
      </c>
      <c r="B64" s="68"/>
      <c r="C64" s="155"/>
      <c r="D64" s="166" t="str">
        <f>[1]TARIFA!D546</f>
        <v>GT Line e GT</v>
      </c>
      <c r="E64" s="167"/>
      <c r="F64" s="14" t="str">
        <f>[1]TARIFA!F546</f>
        <v>---</v>
      </c>
      <c r="G64" s="103">
        <f>[1]TARIFA!G546</f>
        <v>284.55284552845529</v>
      </c>
      <c r="H64" s="4" t="str">
        <f>[1]TARIFA!H546</f>
        <v xml:space="preserve"> --</v>
      </c>
      <c r="I64" s="4" t="str">
        <f>[1]TARIFA!I546</f>
        <v xml:space="preserve"> --</v>
      </c>
      <c r="J64" s="103" t="str">
        <f>[1]TARIFA!K546</f>
        <v xml:space="preserve"> --</v>
      </c>
      <c r="K64" s="93">
        <f t="shared" si="22"/>
        <v>65.45</v>
      </c>
      <c r="L64" s="93">
        <f>[1]TARIFA!Q546</f>
        <v>350</v>
      </c>
    </row>
    <row r="65" spans="1:12" s="129" customFormat="1" ht="25.9" customHeight="1" x14ac:dyDescent="0.2">
      <c r="A65" s="114" t="str">
        <f>[1]TARIFA!A547</f>
        <v>Sistema de ajuda ao estacionamento "Easy Park Assist"</v>
      </c>
      <c r="B65" s="68"/>
      <c r="C65" s="155"/>
      <c r="D65" s="166" t="str">
        <f>[1]TARIFA!D547</f>
        <v>GT</v>
      </c>
      <c r="E65" s="167"/>
      <c r="F65" s="14" t="str">
        <f>[1]TARIFA!F547</f>
        <v>---</v>
      </c>
      <c r="G65" s="103">
        <f>[1]TARIFA!G547</f>
        <v>528.45528455284557</v>
      </c>
      <c r="H65" s="4" t="str">
        <f>[1]TARIFA!H547</f>
        <v xml:space="preserve"> --</v>
      </c>
      <c r="I65" s="4" t="str">
        <f>[1]TARIFA!I547</f>
        <v xml:space="preserve"> --</v>
      </c>
      <c r="J65" s="103" t="str">
        <f>[1]TARIFA!K547</f>
        <v xml:space="preserve"> --</v>
      </c>
      <c r="K65" s="93">
        <f t="shared" si="22"/>
        <v>121.54</v>
      </c>
      <c r="L65" s="93">
        <f>[1]TARIFA!Q547</f>
        <v>650</v>
      </c>
    </row>
    <row r="66" spans="1:12" s="129" customFormat="1" ht="25.9" customHeight="1" x14ac:dyDescent="0.2">
      <c r="A66" s="114" t="str">
        <f>[1]TARIFA!A548</f>
        <v>Full LED</v>
      </c>
      <c r="B66" s="68"/>
      <c r="C66" s="155"/>
      <c r="D66" s="166" t="str">
        <f>[1]TARIFA!D548</f>
        <v>GT Line e Bose Edition</v>
      </c>
      <c r="E66" s="167"/>
      <c r="F66" s="14" t="str">
        <f>[1]TARIFA!F548</f>
        <v>---</v>
      </c>
      <c r="G66" s="103">
        <f>[1]TARIFA!G548</f>
        <v>569.10569105691059</v>
      </c>
      <c r="H66" s="4" t="str">
        <f>[1]TARIFA!H548</f>
        <v xml:space="preserve"> --</v>
      </c>
      <c r="I66" s="4" t="str">
        <f>[1]TARIFA!I548</f>
        <v xml:space="preserve"> --</v>
      </c>
      <c r="J66" s="103" t="str">
        <f>[1]TARIFA!K548</f>
        <v xml:space="preserve"> --</v>
      </c>
      <c r="K66" s="93">
        <f t="shared" si="22"/>
        <v>130.88999999999999</v>
      </c>
      <c r="L66" s="93">
        <f>[1]TARIFA!Q548</f>
        <v>700</v>
      </c>
    </row>
    <row r="67" spans="1:12" s="129" customFormat="1" ht="25.9" customHeight="1" x14ac:dyDescent="0.2">
      <c r="A67" s="114" t="str">
        <f>[1]TARIFA!A549</f>
        <v>Pack Head-up Display (Head-up Display + Full LED)</v>
      </c>
      <c r="B67" s="68"/>
      <c r="C67" s="155"/>
      <c r="D67" s="166" t="str">
        <f>[1]TARIFA!D549</f>
        <v>Intens</v>
      </c>
      <c r="E67" s="167"/>
      <c r="F67" s="14" t="str">
        <f>[1]TARIFA!F549</f>
        <v>---</v>
      </c>
      <c r="G67" s="103">
        <f>[1]TARIFA!G549</f>
        <v>691.05691056910575</v>
      </c>
      <c r="H67" s="4" t="str">
        <f>[1]TARIFA!H549</f>
        <v xml:space="preserve"> --</v>
      </c>
      <c r="I67" s="4" t="str">
        <f>[1]TARIFA!I549</f>
        <v xml:space="preserve"> --</v>
      </c>
      <c r="J67" s="103" t="str">
        <f>[1]TARIFA!K549</f>
        <v xml:space="preserve"> --</v>
      </c>
      <c r="K67" s="93">
        <f t="shared" si="22"/>
        <v>158.94</v>
      </c>
      <c r="L67" s="93">
        <f>[1]TARIFA!Q549</f>
        <v>850</v>
      </c>
    </row>
    <row r="68" spans="1:12" s="129" customFormat="1" ht="25.9" customHeight="1" x14ac:dyDescent="0.2">
      <c r="A68" s="114" t="str">
        <f>[1]TARIFA!A550</f>
        <v>Pack Easy Parking (Easy Park Assist + Alerta de ângulo morto)</v>
      </c>
      <c r="B68" s="68"/>
      <c r="C68" s="155"/>
      <c r="D68" s="166" t="str">
        <f>[1]TARIFA!D550</f>
        <v>Intens, GT Line e Bose Edition</v>
      </c>
      <c r="E68" s="167"/>
      <c r="F68" s="14" t="str">
        <f>[1]TARIFA!F550</f>
        <v>---</v>
      </c>
      <c r="G68" s="103">
        <f>[1]TARIFA!G550</f>
        <v>528.45528455284557</v>
      </c>
      <c r="H68" s="4" t="str">
        <f>[1]TARIFA!H550</f>
        <v xml:space="preserve"> --</v>
      </c>
      <c r="I68" s="4" t="str">
        <f>[1]TARIFA!I550</f>
        <v xml:space="preserve"> --</v>
      </c>
      <c r="J68" s="103" t="str">
        <f>[1]TARIFA!K550</f>
        <v xml:space="preserve"> --</v>
      </c>
      <c r="K68" s="93">
        <f t="shared" si="22"/>
        <v>121.54</v>
      </c>
      <c r="L68" s="93">
        <f>[1]TARIFA!Q550</f>
        <v>650</v>
      </c>
    </row>
    <row r="69" spans="1:12" s="129" customFormat="1" ht="45.6" customHeight="1" x14ac:dyDescent="0.2">
      <c r="A69" s="173" t="str">
        <f>[1]TARIFA!A551</f>
        <v>Pack Safety (Sist. travagem de emergência activa + Alerta distância de segurança + Regulador adaptativo de velocidade) - implica Travão de estacionamento assistido</v>
      </c>
      <c r="B69" s="174"/>
      <c r="C69" s="155"/>
      <c r="D69" s="166" t="str">
        <f>[1]TARIFA!D551</f>
        <v>Toda a gama excepto Zen</v>
      </c>
      <c r="E69" s="167"/>
      <c r="F69" s="14" t="str">
        <f>[1]TARIFA!F551</f>
        <v>---</v>
      </c>
      <c r="G69" s="103">
        <f>[1]TARIFA!G551</f>
        <v>528.45528455284557</v>
      </c>
      <c r="H69" s="4" t="str">
        <f>[1]TARIFA!H551</f>
        <v xml:space="preserve"> --</v>
      </c>
      <c r="I69" s="4" t="str">
        <f>[1]TARIFA!I551</f>
        <v xml:space="preserve"> --</v>
      </c>
      <c r="J69" s="103" t="str">
        <f>[1]TARIFA!K551</f>
        <v xml:space="preserve"> --</v>
      </c>
      <c r="K69" s="93">
        <f t="shared" si="22"/>
        <v>121.54</v>
      </c>
      <c r="L69" s="93">
        <f>[1]TARIFA!Q551</f>
        <v>650</v>
      </c>
    </row>
    <row r="70" spans="1:12" s="129" customFormat="1" ht="25.9" customHeight="1" x14ac:dyDescent="0.2">
      <c r="A70" s="114" t="str">
        <f>[1]TARIFA!A552</f>
        <v>Pack Clim (Ar Condicionado automático "bi-zone" + Sensores de chuva e luminosidade)</v>
      </c>
      <c r="B70" s="68"/>
      <c r="C70" s="155"/>
      <c r="D70" s="166" t="str">
        <f>[1]TARIFA!D552</f>
        <v>Zen</v>
      </c>
      <c r="E70" s="167"/>
      <c r="F70" s="14" t="str">
        <f>[1]TARIFA!F552</f>
        <v>---</v>
      </c>
      <c r="G70" s="103">
        <f>[1]TARIFA!G552</f>
        <v>325.20325203252031</v>
      </c>
      <c r="H70" s="4" t="str">
        <f>[1]TARIFA!H552</f>
        <v xml:space="preserve"> --</v>
      </c>
      <c r="I70" s="4" t="str">
        <f>[1]TARIFA!I552</f>
        <v xml:space="preserve"> --</v>
      </c>
      <c r="J70" s="103" t="str">
        <f>[1]TARIFA!K552</f>
        <v xml:space="preserve"> --</v>
      </c>
      <c r="K70" s="93">
        <f t="shared" si="22"/>
        <v>74.8</v>
      </c>
      <c r="L70" s="93">
        <f>[1]TARIFA!Q552</f>
        <v>400</v>
      </c>
    </row>
    <row r="71" spans="1:12" s="129" customFormat="1" ht="52.15" customHeight="1" x14ac:dyDescent="0.2">
      <c r="A71" s="173" t="str">
        <f>[1]TARIFA!A553</f>
        <v>Pack Arrumação (Banco do passageiro regulável em altura e rebatimento em mesa + Banco traseiro com função Easy Break + Compartimento de arrumação no porta-bagagens)</v>
      </c>
      <c r="B71" s="174"/>
      <c r="C71" s="152"/>
      <c r="D71" s="166" t="str">
        <f>[1]TARIFA!D553</f>
        <v>Zen</v>
      </c>
      <c r="E71" s="167"/>
      <c r="F71" s="14" t="str">
        <f>[1]TARIFA!F553</f>
        <v>---</v>
      </c>
      <c r="G71" s="103">
        <f>[1]TARIFA!G553</f>
        <v>235.77235772357724</v>
      </c>
      <c r="H71" s="4" t="str">
        <f>[1]TARIFA!H553</f>
        <v xml:space="preserve"> --</v>
      </c>
      <c r="I71" s="4" t="str">
        <f>[1]TARIFA!I553</f>
        <v xml:space="preserve"> --</v>
      </c>
      <c r="J71" s="103" t="str">
        <f>[1]TARIFA!K553</f>
        <v xml:space="preserve"> --</v>
      </c>
      <c r="K71" s="93">
        <f t="shared" ref="K71" si="24">ROUND((G71)*0.23,2)</f>
        <v>54.23</v>
      </c>
      <c r="L71" s="93">
        <f>[1]TARIFA!Q553</f>
        <v>290</v>
      </c>
    </row>
    <row r="72" spans="1:12" s="129" customFormat="1" ht="46.15" customHeight="1" x14ac:dyDescent="0.2">
      <c r="A72" s="173" t="str">
        <f>[1]TARIFA!A554</f>
        <v>Pack Massagens Premium (Apoios cabeça dianteiros reguláveis em altura e inclinação + Banco do condutor com função massagem + Banco traseiro rebatível 1/3-2/3 com apoio de braços + Volante em couro premium) - implica Estofos em couro</v>
      </c>
      <c r="B72" s="174"/>
      <c r="C72" s="152"/>
      <c r="D72" s="166" t="str">
        <f>[1]TARIFA!D554</f>
        <v>Intens</v>
      </c>
      <c r="E72" s="167"/>
      <c r="F72" s="14" t="str">
        <f>[1]TARIFA!F554</f>
        <v>---</v>
      </c>
      <c r="G72" s="103">
        <f>[1]TARIFA!G554</f>
        <v>569.10569105691059</v>
      </c>
      <c r="H72" s="4" t="str">
        <f>[1]TARIFA!H554</f>
        <v xml:space="preserve"> --</v>
      </c>
      <c r="I72" s="4" t="str">
        <f>[1]TARIFA!I554</f>
        <v xml:space="preserve"> --</v>
      </c>
      <c r="J72" s="103" t="str">
        <f>[1]TARIFA!K554</f>
        <v xml:space="preserve"> --</v>
      </c>
      <c r="K72" s="93">
        <f t="shared" si="22"/>
        <v>130.88999999999999</v>
      </c>
      <c r="L72" s="93">
        <f>[1]TARIFA!Q554</f>
        <v>700</v>
      </c>
    </row>
    <row r="73" spans="1:12" s="129" customFormat="1" ht="25.9" customHeight="1" x14ac:dyDescent="0.2">
      <c r="A73" s="114" t="str">
        <f>[1]TARIFA!A555</f>
        <v>Pack Navegação 7" (R-LINK 2 + Cartografia Europa + Cx telemática de serviços) - implica Pack Clim</v>
      </c>
      <c r="B73" s="68"/>
      <c r="C73" s="155"/>
      <c r="D73" s="166" t="str">
        <f>[1]TARIFA!D555</f>
        <v>Zen</v>
      </c>
      <c r="E73" s="167"/>
      <c r="F73" s="14" t="str">
        <f>[1]TARIFA!F555</f>
        <v>---</v>
      </c>
      <c r="G73" s="103">
        <f>[1]TARIFA!G555</f>
        <v>650.40650406504062</v>
      </c>
      <c r="H73" s="4" t="str">
        <f>[1]TARIFA!H555</f>
        <v xml:space="preserve"> --</v>
      </c>
      <c r="I73" s="4" t="str">
        <f>[1]TARIFA!I555</f>
        <v xml:space="preserve"> --</v>
      </c>
      <c r="J73" s="103" t="str">
        <f>[1]TARIFA!K555</f>
        <v xml:space="preserve"> --</v>
      </c>
      <c r="K73" s="93">
        <f t="shared" si="22"/>
        <v>149.59</v>
      </c>
      <c r="L73" s="93">
        <f>[1]TARIFA!Q555</f>
        <v>800</v>
      </c>
    </row>
    <row r="74" spans="1:12" s="129" customFormat="1" ht="25.9" customHeight="1" x14ac:dyDescent="0.2">
      <c r="A74" s="114" t="str">
        <f>[1]TARIFA!A556</f>
        <v>Ecrã táctil de 8,7"</v>
      </c>
      <c r="B74" s="68"/>
      <c r="C74" s="155"/>
      <c r="D74" s="166" t="str">
        <f>[1]TARIFA!D556</f>
        <v>GT Line</v>
      </c>
      <c r="E74" s="167"/>
      <c r="F74" s="14" t="str">
        <f>[1]TARIFA!F556</f>
        <v>---</v>
      </c>
      <c r="G74" s="103">
        <f>[1]TARIFA!G556</f>
        <v>243.90243902439025</v>
      </c>
      <c r="H74" s="4" t="str">
        <f>[1]TARIFA!H556</f>
        <v xml:space="preserve"> --</v>
      </c>
      <c r="I74" s="4" t="str">
        <f>[1]TARIFA!I556</f>
        <v xml:space="preserve"> --</v>
      </c>
      <c r="J74" s="103" t="str">
        <f>[1]TARIFA!K556</f>
        <v xml:space="preserve"> --</v>
      </c>
      <c r="K74" s="93">
        <f t="shared" si="22"/>
        <v>56.1</v>
      </c>
      <c r="L74" s="93">
        <f>[1]TARIFA!Q556</f>
        <v>300</v>
      </c>
    </row>
    <row r="75" spans="1:12" s="129" customFormat="1" ht="25.9" customHeight="1" x14ac:dyDescent="0.2">
      <c r="A75" s="114" t="str">
        <f>[1]TARIFA!A557</f>
        <v>Pack Look 16" (Jantes em liga leve 16" + Vidros laterais traseiros sobreescurecidos + Faróis diurnos LED Edge Light)</v>
      </c>
      <c r="B75" s="68"/>
      <c r="C75" s="155"/>
      <c r="D75" s="166" t="str">
        <f>[1]TARIFA!D557</f>
        <v>Zen</v>
      </c>
      <c r="E75" s="167"/>
      <c r="F75" s="14" t="str">
        <f>[1]TARIFA!F557</f>
        <v>---</v>
      </c>
      <c r="G75" s="103">
        <f>[1]TARIFA!G557</f>
        <v>284.55284552845529</v>
      </c>
      <c r="H75" s="4" t="str">
        <f>[1]TARIFA!H557</f>
        <v xml:space="preserve"> --</v>
      </c>
      <c r="I75" s="4" t="str">
        <f>[1]TARIFA!I557</f>
        <v xml:space="preserve"> --</v>
      </c>
      <c r="J75" s="103" t="str">
        <f>[1]TARIFA!K557</f>
        <v xml:space="preserve"> --</v>
      </c>
      <c r="K75" s="93">
        <f t="shared" si="22"/>
        <v>65.45</v>
      </c>
      <c r="L75" s="93">
        <f>[1]TARIFA!Q557</f>
        <v>350</v>
      </c>
    </row>
    <row r="76" spans="1:12" s="129" customFormat="1" ht="25.9" customHeight="1" x14ac:dyDescent="0.2">
      <c r="A76" s="114" t="str">
        <f>[1]TARIFA!A558</f>
        <v>Pack Look 17" (Jantes em liga leve 17" + Vidros laterais traseiros sobreescurecidos)</v>
      </c>
      <c r="B76" s="68"/>
      <c r="C76" s="155"/>
      <c r="D76" s="166" t="str">
        <f>[1]TARIFA!D558</f>
        <v>Intens</v>
      </c>
      <c r="E76" s="167"/>
      <c r="F76" s="14" t="str">
        <f>[1]TARIFA!F558</f>
        <v>---</v>
      </c>
      <c r="G76" s="103">
        <f>[1]TARIFA!G558</f>
        <v>345.52845528455288</v>
      </c>
      <c r="H76" s="4" t="str">
        <f>[1]TARIFA!H558</f>
        <v xml:space="preserve"> --</v>
      </c>
      <c r="I76" s="4" t="str">
        <f>[1]TARIFA!I558</f>
        <v xml:space="preserve"> --</v>
      </c>
      <c r="J76" s="103" t="str">
        <f>[1]TARIFA!K558</f>
        <v xml:space="preserve"> --</v>
      </c>
      <c r="K76" s="93">
        <f t="shared" si="22"/>
        <v>79.47</v>
      </c>
      <c r="L76" s="93">
        <f>[1]TARIFA!Q558</f>
        <v>425</v>
      </c>
    </row>
    <row r="77" spans="1:12" s="129" customFormat="1" ht="25.9" customHeight="1" x14ac:dyDescent="0.2">
      <c r="A77" s="114" t="str">
        <f>[1]TARIFA!A559</f>
        <v>Jantes em liga leve de 16" (opção negativa de jantes de 17")</v>
      </c>
      <c r="B77" s="68"/>
      <c r="C77" s="155"/>
      <c r="D77" s="166" t="str">
        <f>[1]TARIFA!D559</f>
        <v>GT Line</v>
      </c>
      <c r="E77" s="167"/>
      <c r="F77" s="14" t="str">
        <f>[1]TARIFA!F559</f>
        <v>---</v>
      </c>
      <c r="G77" s="103">
        <f>[1]TARIFA!G559</f>
        <v>0</v>
      </c>
      <c r="H77" s="4" t="str">
        <f>[1]TARIFA!H559</f>
        <v xml:space="preserve"> --</v>
      </c>
      <c r="I77" s="4" t="str">
        <f>[1]TARIFA!I559</f>
        <v xml:space="preserve"> --</v>
      </c>
      <c r="J77" s="103" t="str">
        <f>[1]TARIFA!K559</f>
        <v xml:space="preserve"> --</v>
      </c>
      <c r="K77" s="93">
        <f t="shared" si="22"/>
        <v>0</v>
      </c>
      <c r="L77" s="93">
        <f>[1]TARIFA!Q559</f>
        <v>0</v>
      </c>
    </row>
    <row r="78" spans="1:12" s="129" customFormat="1" ht="45.6" customHeight="1" x14ac:dyDescent="0.2">
      <c r="A78" s="173" t="str">
        <f>[1]TARIFA!A560</f>
        <v>Jantes em liga leve de 18" (no motor TCe 130 aumenta 4g/Km de CO2; no motor TCe 130 EDC aumenta 2g/Km de CO2; no motor dCi 110 aumenta 5g/Km de CO2; no motor dCi 110 EDC aumenta 3g/Km de CO2 e no motor dCi 130 aumenta 2g/Km de CO2)</v>
      </c>
      <c r="B78" s="174"/>
      <c r="C78" s="155"/>
      <c r="D78" s="166" t="str">
        <f>[1]TARIFA!D560</f>
        <v>GT Line e Bose Edition</v>
      </c>
      <c r="E78" s="167"/>
      <c r="F78" s="14" t="str">
        <f>[1]TARIFA!F560</f>
        <v>---</v>
      </c>
      <c r="G78" s="103">
        <f>[1]TARIFA!G560</f>
        <v>345.52845528455288</v>
      </c>
      <c r="H78" s="4" t="str">
        <f>[1]TARIFA!H560</f>
        <v xml:space="preserve"> --</v>
      </c>
      <c r="I78" s="4" t="str">
        <f>[1]TARIFA!I560</f>
        <v xml:space="preserve"> --</v>
      </c>
      <c r="J78" s="103" t="str">
        <f>[1]TARIFA!K560</f>
        <v xml:space="preserve"> --</v>
      </c>
      <c r="K78" s="93">
        <f t="shared" si="22"/>
        <v>79.47</v>
      </c>
      <c r="L78" s="93">
        <f>[1]TARIFA!Q560</f>
        <v>425</v>
      </c>
    </row>
    <row r="79" spans="1:12" s="129" customFormat="1" ht="25.9" customHeight="1" x14ac:dyDescent="0.2">
      <c r="A79" s="114" t="str">
        <f>[1]TARIFA!A561</f>
        <v>Sistema de aquecimento dos bancos dianteiros</v>
      </c>
      <c r="B79" s="68"/>
      <c r="C79" s="155"/>
      <c r="D79" s="166" t="str">
        <f>[1]TARIFA!D561</f>
        <v>GT Line, Bose Edition e GT</v>
      </c>
      <c r="E79" s="167"/>
      <c r="F79" s="14" t="str">
        <f>[1]TARIFA!F561</f>
        <v>---</v>
      </c>
      <c r="G79" s="103">
        <f>[1]TARIFA!G561</f>
        <v>166.66666666666666</v>
      </c>
      <c r="H79" s="4" t="str">
        <f>[1]TARIFA!H561</f>
        <v xml:space="preserve"> --</v>
      </c>
      <c r="I79" s="4" t="str">
        <f>[1]TARIFA!I561</f>
        <v xml:space="preserve"> --</v>
      </c>
      <c r="J79" s="103" t="str">
        <f>[1]TARIFA!K561</f>
        <v xml:space="preserve"> --</v>
      </c>
      <c r="K79" s="93">
        <f t="shared" si="22"/>
        <v>38.33</v>
      </c>
      <c r="L79" s="93">
        <f>[1]TARIFA!Q561</f>
        <v>205</v>
      </c>
    </row>
    <row r="80" spans="1:12" s="129" customFormat="1" ht="25.9" customHeight="1" x14ac:dyDescent="0.2">
      <c r="A80" s="114" t="str">
        <f>[1]TARIFA!A562</f>
        <v>Tecto de abrir eléctrico panorâmico</v>
      </c>
      <c r="B80" s="68"/>
      <c r="C80" s="155"/>
      <c r="D80" s="175" t="str">
        <f>[1]TARIFA!D562</f>
        <v>GT Line, Bose Edition e GT</v>
      </c>
      <c r="E80" s="176"/>
      <c r="F80" s="14" t="str">
        <f>[1]TARIFA!F562</f>
        <v>---</v>
      </c>
      <c r="G80" s="103">
        <f>[1]TARIFA!G562</f>
        <v>731.70731707317077</v>
      </c>
      <c r="H80" s="4" t="str">
        <f>[1]TARIFA!H562</f>
        <v xml:space="preserve"> --</v>
      </c>
      <c r="I80" s="4" t="str">
        <f>[1]TARIFA!I562</f>
        <v xml:space="preserve"> --</v>
      </c>
      <c r="J80" s="103" t="str">
        <f>[1]TARIFA!K562</f>
        <v xml:space="preserve"> --</v>
      </c>
      <c r="K80" s="93">
        <f t="shared" ref="K80" si="25">ROUND((G80)*0.23,2)</f>
        <v>168.29</v>
      </c>
      <c r="L80" s="93">
        <f>[1]TARIFA!Q562</f>
        <v>900</v>
      </c>
    </row>
    <row r="81" spans="1:13" s="129" customFormat="1" ht="25.9" customHeight="1" x14ac:dyDescent="0.2">
      <c r="A81" s="114" t="str">
        <f>[1]TARIFA!A563</f>
        <v>Pneu sobressalente</v>
      </c>
      <c r="B81" s="68"/>
      <c r="C81" s="155"/>
      <c r="D81" s="175" t="str">
        <f>[1]TARIFA!D563</f>
        <v>Toda a gama excepto Zen TCe 100, Zen dCi 110 Eco, Bose Edition e GT</v>
      </c>
      <c r="E81" s="176"/>
      <c r="F81" s="14" t="str">
        <f>[1]TARIFA!F563</f>
        <v>---</v>
      </c>
      <c r="G81" s="103">
        <f>[1]TARIFA!G563</f>
        <v>56.91056910569106</v>
      </c>
      <c r="H81" s="4" t="str">
        <f>[1]TARIFA!H563</f>
        <v xml:space="preserve"> --</v>
      </c>
      <c r="I81" s="4" t="str">
        <f>[1]TARIFA!I563</f>
        <v xml:space="preserve"> --</v>
      </c>
      <c r="J81" s="103" t="str">
        <f>[1]TARIFA!K563</f>
        <v xml:space="preserve"> --</v>
      </c>
      <c r="K81" s="93">
        <f t="shared" si="22"/>
        <v>13.09</v>
      </c>
      <c r="L81" s="93">
        <f>[1]TARIFA!Q563</f>
        <v>70</v>
      </c>
    </row>
    <row r="82" spans="1:13" s="47" customFormat="1" ht="25.9" customHeight="1" x14ac:dyDescent="0.2">
      <c r="A82" s="177" t="str">
        <f>[1]TARIFA!A564</f>
        <v>Pneu sobressalente de pequenas dimensões (Lançamento OBRIGATÓRIO na versão GT)</v>
      </c>
      <c r="B82" s="178"/>
      <c r="C82" s="156"/>
      <c r="D82" s="171" t="str">
        <f>[1]TARIFA!D564</f>
        <v>GT</v>
      </c>
      <c r="E82" s="172"/>
      <c r="F82" s="20" t="str">
        <f>[1]TARIFA!F564</f>
        <v>---</v>
      </c>
      <c r="G82" s="106">
        <f>[1]TARIFA!G564</f>
        <v>0</v>
      </c>
      <c r="H82" s="21" t="str">
        <f>[1]TARIFA!H564</f>
        <v xml:space="preserve"> --</v>
      </c>
      <c r="I82" s="21" t="str">
        <f>[1]TARIFA!I564</f>
        <v xml:space="preserve"> --</v>
      </c>
      <c r="J82" s="106" t="str">
        <f>[1]TARIFA!K564</f>
        <v xml:space="preserve"> --</v>
      </c>
      <c r="K82" s="97">
        <f t="shared" ref="K82" si="26">ROUND((G82)*0.23,2)</f>
        <v>0</v>
      </c>
      <c r="L82" s="97">
        <f>[1]TARIFA!Q564</f>
        <v>0</v>
      </c>
      <c r="M82" s="147"/>
    </row>
    <row r="83" spans="1:13" s="47" customFormat="1" ht="18" hidden="1" customHeight="1" x14ac:dyDescent="0.2">
      <c r="A83" s="70"/>
      <c r="B83" s="67"/>
      <c r="C83" s="1"/>
      <c r="D83" s="71"/>
      <c r="E83" s="72"/>
      <c r="F83" s="73"/>
      <c r="G83" s="50"/>
      <c r="H83" s="74"/>
      <c r="I83" s="74"/>
      <c r="J83" s="50"/>
      <c r="K83" s="51"/>
      <c r="L83" s="52"/>
    </row>
    <row r="84" spans="1:13" s="47" customFormat="1" ht="36" hidden="1" customHeight="1" x14ac:dyDescent="0.2">
      <c r="A84" s="117">
        <f>[1]TARIFA!A566</f>
        <v>0</v>
      </c>
      <c r="B84" s="118"/>
      <c r="C84" s="119"/>
      <c r="D84" s="160"/>
      <c r="E84" s="161"/>
      <c r="F84" s="19" t="str">
        <f>[1]TARIFA!F566</f>
        <v>---</v>
      </c>
      <c r="G84" s="107">
        <f>[1]TARIFA!$G566</f>
        <v>0</v>
      </c>
      <c r="H84" s="120"/>
      <c r="I84" s="120"/>
      <c r="J84" s="107" t="str">
        <f>[1]TARIFA!K566</f>
        <v xml:space="preserve"> --</v>
      </c>
      <c r="K84" s="107" t="str">
        <f>[1]TARIFA!L566</f>
        <v xml:space="preserve"> --</v>
      </c>
      <c r="L84" s="107">
        <f>[1]TARIFA!$Q566</f>
        <v>0</v>
      </c>
    </row>
    <row r="85" spans="1:13" s="47" customFormat="1" ht="16.149999999999999" hidden="1" customHeight="1" x14ac:dyDescent="0.2">
      <c r="A85" s="66"/>
      <c r="B85" s="69"/>
      <c r="C85" s="69"/>
      <c r="D85" s="16"/>
      <c r="E85" s="16"/>
      <c r="F85" s="17"/>
      <c r="G85" s="79"/>
      <c r="H85" s="18"/>
      <c r="I85" s="18"/>
      <c r="J85" s="79"/>
      <c r="K85" s="80"/>
      <c r="L85" s="80"/>
    </row>
    <row r="86" spans="1:13" s="47" customFormat="1" ht="54.6" hidden="1" customHeight="1" x14ac:dyDescent="0.2">
      <c r="A86" s="162" t="str">
        <f>[1]TARIFA!A568</f>
        <v>ACESSÓRIOS MÉGANE BERLINA
(Preços sujeitos a modificação por parte da DQS; não incluem montagem)</v>
      </c>
      <c r="B86" s="162"/>
      <c r="C86" s="162"/>
      <c r="D86" s="163" t="str">
        <f>[1]TARIFA!D568</f>
        <v>REFERÊNCIA</v>
      </c>
      <c r="E86" s="163"/>
      <c r="F86" s="49"/>
      <c r="G86" s="50"/>
      <c r="H86" s="50"/>
      <c r="I86" s="50"/>
      <c r="J86" s="50"/>
      <c r="K86" s="51"/>
      <c r="L86" s="52"/>
    </row>
    <row r="87" spans="1:13" s="43" customFormat="1" ht="24" hidden="1" customHeight="1" x14ac:dyDescent="0.2">
      <c r="A87" s="53">
        <f>[1]TARIFA!A569</f>
        <v>0</v>
      </c>
      <c r="B87" s="54"/>
      <c r="C87" s="55"/>
      <c r="D87" s="158">
        <f>[1]TARIFA!D569</f>
        <v>0</v>
      </c>
      <c r="E87" s="158"/>
      <c r="F87" s="46" t="str">
        <f>[1]TARIFA!F569</f>
        <v>---</v>
      </c>
      <c r="G87" s="56">
        <f>[1]TARIFA!G569</f>
        <v>0</v>
      </c>
      <c r="H87" s="57">
        <f>[1]TARIFA!H569</f>
        <v>0</v>
      </c>
      <c r="I87" s="57">
        <f>[1]TARIFA!I569</f>
        <v>0</v>
      </c>
      <c r="J87" s="102" t="str">
        <f>[1]TARIFA!K569</f>
        <v xml:space="preserve"> --</v>
      </c>
      <c r="K87" s="56">
        <f>[1]TARIFA!$P569</f>
        <v>0</v>
      </c>
      <c r="L87" s="58">
        <f>[1]TARIFA!$Q569</f>
        <v>0</v>
      </c>
    </row>
    <row r="88" spans="1:13" s="43" customFormat="1" ht="24" hidden="1" customHeight="1" x14ac:dyDescent="0.2">
      <c r="A88" s="59">
        <f>[1]TARIFA!A570</f>
        <v>0</v>
      </c>
      <c r="B88" s="60"/>
      <c r="C88" s="61"/>
      <c r="D88" s="159">
        <f>[1]TARIFA!D570</f>
        <v>0</v>
      </c>
      <c r="E88" s="159"/>
      <c r="F88" s="14" t="str">
        <f>[1]TARIFA!F570</f>
        <v>---</v>
      </c>
      <c r="G88" s="62">
        <f>[1]TARIFA!G570</f>
        <v>0</v>
      </c>
      <c r="H88" s="63">
        <f>[1]TARIFA!H570</f>
        <v>0</v>
      </c>
      <c r="I88" s="63">
        <f>[1]TARIFA!I570</f>
        <v>0</v>
      </c>
      <c r="J88" s="105" t="str">
        <f>[1]TARIFA!K570</f>
        <v xml:space="preserve"> --</v>
      </c>
      <c r="K88" s="62">
        <f>[1]TARIFA!$P570</f>
        <v>0</v>
      </c>
      <c r="L88" s="64">
        <f>[1]TARIFA!$Q570</f>
        <v>0</v>
      </c>
    </row>
    <row r="89" spans="1:13" s="43" customFormat="1" ht="24" hidden="1" customHeight="1" x14ac:dyDescent="0.2">
      <c r="A89" s="59">
        <f>[1]TARIFA!A571</f>
        <v>0</v>
      </c>
      <c r="B89" s="60"/>
      <c r="C89" s="61"/>
      <c r="D89" s="159">
        <f>[1]TARIFA!D571</f>
        <v>0</v>
      </c>
      <c r="E89" s="159"/>
      <c r="F89" s="14" t="str">
        <f>[1]TARIFA!F571</f>
        <v>---</v>
      </c>
      <c r="G89" s="62">
        <f>[1]TARIFA!G571</f>
        <v>0</v>
      </c>
      <c r="H89" s="63">
        <f>[1]TARIFA!H571</f>
        <v>0</v>
      </c>
      <c r="I89" s="63">
        <f>[1]TARIFA!I571</f>
        <v>0</v>
      </c>
      <c r="J89" s="105" t="str">
        <f>[1]TARIFA!K571</f>
        <v xml:space="preserve"> --</v>
      </c>
      <c r="K89" s="62">
        <f>[1]TARIFA!$P571</f>
        <v>0</v>
      </c>
      <c r="L89" s="64">
        <f>[1]TARIFA!$Q571</f>
        <v>0</v>
      </c>
    </row>
    <row r="90" spans="1:13" s="43" customFormat="1" ht="24" hidden="1" customHeight="1" x14ac:dyDescent="0.2">
      <c r="A90" s="59">
        <f>[1]TARIFA!A572</f>
        <v>0</v>
      </c>
      <c r="B90" s="60"/>
      <c r="C90" s="61"/>
      <c r="D90" s="159">
        <f>[1]TARIFA!D572</f>
        <v>0</v>
      </c>
      <c r="E90" s="159"/>
      <c r="F90" s="14" t="str">
        <f>[1]TARIFA!F572</f>
        <v>---</v>
      </c>
      <c r="G90" s="62">
        <f>[1]TARIFA!G572</f>
        <v>0</v>
      </c>
      <c r="H90" s="63">
        <f>[1]TARIFA!H572</f>
        <v>0</v>
      </c>
      <c r="I90" s="63">
        <f>[1]TARIFA!I572</f>
        <v>0</v>
      </c>
      <c r="J90" s="105" t="str">
        <f>[1]TARIFA!K572</f>
        <v xml:space="preserve"> --</v>
      </c>
      <c r="K90" s="62">
        <f>[1]TARIFA!$P572</f>
        <v>0</v>
      </c>
      <c r="L90" s="64">
        <f>[1]TARIFA!$Q572</f>
        <v>0</v>
      </c>
    </row>
    <row r="91" spans="1:13" s="43" customFormat="1" ht="24" hidden="1" customHeight="1" x14ac:dyDescent="0.2">
      <c r="A91" s="59">
        <f>[1]TARIFA!A573</f>
        <v>0</v>
      </c>
      <c r="B91" s="60"/>
      <c r="C91" s="61"/>
      <c r="D91" s="159">
        <f>[1]TARIFA!D573</f>
        <v>0</v>
      </c>
      <c r="E91" s="159"/>
      <c r="F91" s="14" t="str">
        <f>[1]TARIFA!F573</f>
        <v>---</v>
      </c>
      <c r="G91" s="62">
        <f>[1]TARIFA!G573</f>
        <v>0</v>
      </c>
      <c r="H91" s="63">
        <f>[1]TARIFA!H573</f>
        <v>0</v>
      </c>
      <c r="I91" s="63">
        <f>[1]TARIFA!I573</f>
        <v>0</v>
      </c>
      <c r="J91" s="105" t="str">
        <f>[1]TARIFA!K573</f>
        <v xml:space="preserve"> --</v>
      </c>
      <c r="K91" s="62">
        <f>[1]TARIFA!$P573</f>
        <v>0</v>
      </c>
      <c r="L91" s="64">
        <f>[1]TARIFA!$Q573</f>
        <v>0</v>
      </c>
    </row>
    <row r="92" spans="1:13" s="43" customFormat="1" ht="24" hidden="1" customHeight="1" x14ac:dyDescent="0.2">
      <c r="A92" s="141">
        <f>[1]TARIFA!A574</f>
        <v>0</v>
      </c>
      <c r="B92" s="142"/>
      <c r="C92" s="143"/>
      <c r="D92" s="157">
        <f>[1]TARIFA!D574</f>
        <v>0</v>
      </c>
      <c r="E92" s="157"/>
      <c r="F92" s="137" t="str">
        <f>[1]TARIFA!F574</f>
        <v>---</v>
      </c>
      <c r="G92" s="135">
        <f>[1]TARIFA!G574</f>
        <v>0</v>
      </c>
      <c r="H92" s="144">
        <f>[1]TARIFA!H574</f>
        <v>0</v>
      </c>
      <c r="I92" s="144">
        <f>[1]TARIFA!I574</f>
        <v>0</v>
      </c>
      <c r="J92" s="130" t="str">
        <f>[1]TARIFA!K574</f>
        <v xml:space="preserve"> --</v>
      </c>
      <c r="K92" s="135">
        <f>[1]TARIFA!$P574</f>
        <v>0</v>
      </c>
      <c r="L92" s="145">
        <f>[1]TARIFA!$Q574</f>
        <v>0</v>
      </c>
    </row>
    <row r="93" spans="1:13" s="47" customFormat="1" ht="60" hidden="1" customHeight="1" x14ac:dyDescent="0.2">
      <c r="A93" s="164" t="str">
        <f>[1]TARIFA!A575</f>
        <v>ACESSÓRIOS MÉGANE COUPÉ
(Preços sujeitos a modificação por parte da DQS; não incluem montagem)</v>
      </c>
      <c r="B93" s="164"/>
      <c r="C93" s="164"/>
      <c r="D93" s="165" t="str">
        <f>[1]TARIFA!D575</f>
        <v>REFERÊNCIA</v>
      </c>
      <c r="E93" s="165"/>
      <c r="F93" s="138"/>
      <c r="G93" s="132"/>
      <c r="H93" s="132"/>
      <c r="I93" s="132"/>
      <c r="J93" s="132"/>
      <c r="K93" s="133"/>
      <c r="L93" s="134"/>
    </row>
    <row r="94" spans="1:13" s="43" customFormat="1" ht="24" hidden="1" customHeight="1" x14ac:dyDescent="0.2">
      <c r="A94" s="53">
        <f>[1]TARIFA!A576</f>
        <v>0</v>
      </c>
      <c r="B94" s="54"/>
      <c r="C94" s="55"/>
      <c r="D94" s="158">
        <f>[1]TARIFA!D576</f>
        <v>0</v>
      </c>
      <c r="E94" s="158"/>
      <c r="F94" s="46" t="str">
        <f>[1]TARIFA!F576</f>
        <v>---</v>
      </c>
      <c r="G94" s="56">
        <f>[1]TARIFA!G576</f>
        <v>0</v>
      </c>
      <c r="H94" s="57">
        <f>[1]TARIFA!H576</f>
        <v>0</v>
      </c>
      <c r="I94" s="57">
        <f>[1]TARIFA!I576</f>
        <v>0</v>
      </c>
      <c r="J94" s="102" t="str">
        <f>[1]TARIFA!K576</f>
        <v xml:space="preserve"> --</v>
      </c>
      <c r="K94" s="56">
        <f>[1]TARIFA!$P576</f>
        <v>0</v>
      </c>
      <c r="L94" s="58">
        <f>[1]TARIFA!$Q576</f>
        <v>0</v>
      </c>
    </row>
    <row r="95" spans="1:13" s="43" customFormat="1" ht="24" hidden="1" customHeight="1" x14ac:dyDescent="0.2">
      <c r="A95" s="59">
        <f>[1]TARIFA!A577</f>
        <v>0</v>
      </c>
      <c r="B95" s="60"/>
      <c r="C95" s="61"/>
      <c r="D95" s="159">
        <f>[1]TARIFA!D577</f>
        <v>0</v>
      </c>
      <c r="E95" s="159"/>
      <c r="F95" s="14" t="str">
        <f>[1]TARIFA!F577</f>
        <v>---</v>
      </c>
      <c r="G95" s="62">
        <f>[1]TARIFA!G577</f>
        <v>0</v>
      </c>
      <c r="H95" s="63">
        <f>[1]TARIFA!H577</f>
        <v>0</v>
      </c>
      <c r="I95" s="63">
        <f>[1]TARIFA!I577</f>
        <v>0</v>
      </c>
      <c r="J95" s="105" t="str">
        <f>[1]TARIFA!K577</f>
        <v xml:space="preserve"> --</v>
      </c>
      <c r="K95" s="62">
        <f>[1]TARIFA!$P577</f>
        <v>0</v>
      </c>
      <c r="L95" s="64">
        <f>[1]TARIFA!$Q577</f>
        <v>0</v>
      </c>
    </row>
    <row r="96" spans="1:13" s="43" customFormat="1" ht="24" hidden="1" customHeight="1" x14ac:dyDescent="0.2">
      <c r="A96" s="59">
        <f>[1]TARIFA!A578</f>
        <v>0</v>
      </c>
      <c r="B96" s="60"/>
      <c r="C96" s="61"/>
      <c r="D96" s="159">
        <f>[1]TARIFA!D578</f>
        <v>0</v>
      </c>
      <c r="E96" s="159"/>
      <c r="F96" s="14" t="str">
        <f>[1]TARIFA!F578</f>
        <v>---</v>
      </c>
      <c r="G96" s="62">
        <f>[1]TARIFA!G578</f>
        <v>0</v>
      </c>
      <c r="H96" s="63">
        <f>[1]TARIFA!H578</f>
        <v>0</v>
      </c>
      <c r="I96" s="63">
        <f>[1]TARIFA!I578</f>
        <v>0</v>
      </c>
      <c r="J96" s="105" t="str">
        <f>[1]TARIFA!K578</f>
        <v xml:space="preserve"> --</v>
      </c>
      <c r="K96" s="62">
        <f>[1]TARIFA!$P578</f>
        <v>0</v>
      </c>
      <c r="L96" s="64">
        <f>[1]TARIFA!$Q578</f>
        <v>0</v>
      </c>
    </row>
    <row r="97" spans="1:12" s="43" customFormat="1" ht="24" hidden="1" customHeight="1" x14ac:dyDescent="0.2">
      <c r="A97" s="59">
        <f>[1]TARIFA!A579</f>
        <v>0</v>
      </c>
      <c r="B97" s="60"/>
      <c r="C97" s="61"/>
      <c r="D97" s="159">
        <f>[1]TARIFA!D579</f>
        <v>0</v>
      </c>
      <c r="E97" s="159"/>
      <c r="F97" s="14" t="str">
        <f>[1]TARIFA!F579</f>
        <v>---</v>
      </c>
      <c r="G97" s="62">
        <f>[1]TARIFA!G579</f>
        <v>0</v>
      </c>
      <c r="H97" s="63">
        <f>[1]TARIFA!H579</f>
        <v>0</v>
      </c>
      <c r="I97" s="63">
        <f>[1]TARIFA!I579</f>
        <v>0</v>
      </c>
      <c r="J97" s="105" t="str">
        <f>[1]TARIFA!K579</f>
        <v xml:space="preserve"> --</v>
      </c>
      <c r="K97" s="62">
        <f>[1]TARIFA!$P579</f>
        <v>0</v>
      </c>
      <c r="L97" s="64">
        <f>[1]TARIFA!$Q579</f>
        <v>0</v>
      </c>
    </row>
    <row r="98" spans="1:12" s="43" customFormat="1" ht="24" hidden="1" customHeight="1" x14ac:dyDescent="0.2">
      <c r="A98" s="59">
        <f>[1]TARIFA!A580</f>
        <v>0</v>
      </c>
      <c r="B98" s="60"/>
      <c r="C98" s="61"/>
      <c r="D98" s="159">
        <f>[1]TARIFA!D580</f>
        <v>0</v>
      </c>
      <c r="E98" s="159"/>
      <c r="F98" s="14" t="str">
        <f>[1]TARIFA!F580</f>
        <v>---</v>
      </c>
      <c r="G98" s="62">
        <f>[1]TARIFA!G580</f>
        <v>0</v>
      </c>
      <c r="H98" s="63">
        <f>[1]TARIFA!H580</f>
        <v>0</v>
      </c>
      <c r="I98" s="63">
        <f>[1]TARIFA!I580</f>
        <v>0</v>
      </c>
      <c r="J98" s="105" t="str">
        <f>[1]TARIFA!K580</f>
        <v xml:space="preserve"> --</v>
      </c>
      <c r="K98" s="62">
        <f>[1]TARIFA!$P580</f>
        <v>0</v>
      </c>
      <c r="L98" s="64">
        <f>[1]TARIFA!$Q580</f>
        <v>0</v>
      </c>
    </row>
    <row r="99" spans="1:12" s="43" customFormat="1" ht="24" hidden="1" customHeight="1" x14ac:dyDescent="0.2">
      <c r="A99" s="141">
        <f>[1]TARIFA!A581</f>
        <v>0</v>
      </c>
      <c r="B99" s="142"/>
      <c r="C99" s="143"/>
      <c r="D99" s="157">
        <f>[1]TARIFA!D581</f>
        <v>0</v>
      </c>
      <c r="E99" s="157"/>
      <c r="F99" s="137" t="str">
        <f>[1]TARIFA!F581</f>
        <v>---</v>
      </c>
      <c r="G99" s="135">
        <f>[1]TARIFA!G581</f>
        <v>0</v>
      </c>
      <c r="H99" s="144">
        <f>[1]TARIFA!H581</f>
        <v>0</v>
      </c>
      <c r="I99" s="144">
        <f>[1]TARIFA!I581</f>
        <v>0</v>
      </c>
      <c r="J99" s="130" t="str">
        <f>[1]TARIFA!K581</f>
        <v xml:space="preserve"> --</v>
      </c>
      <c r="K99" s="135">
        <f>[1]TARIFA!$P581</f>
        <v>0</v>
      </c>
      <c r="L99" s="145">
        <f>[1]TARIFA!$Q581</f>
        <v>0</v>
      </c>
    </row>
    <row r="100" spans="1:12" s="47" customFormat="1" ht="17.45" customHeight="1" x14ac:dyDescent="0.2">
      <c r="A100" s="70"/>
      <c r="B100" s="67"/>
      <c r="C100" s="2"/>
      <c r="D100" s="71"/>
      <c r="E100" s="148"/>
      <c r="F100" s="73"/>
      <c r="G100" s="50"/>
      <c r="H100" s="74"/>
      <c r="I100" s="74"/>
      <c r="J100" s="50"/>
      <c r="K100" s="51"/>
      <c r="L100" s="52"/>
    </row>
    <row r="101" spans="1:12" s="47" customFormat="1" ht="21" customHeight="1" x14ac:dyDescent="0.2">
      <c r="A101" s="15" t="str">
        <f>[1]TARIFA!A583</f>
        <v>Valores  em  Euros</v>
      </c>
      <c r="B101" s="48"/>
      <c r="C101" s="146"/>
      <c r="D101" s="65"/>
      <c r="E101" s="78"/>
      <c r="F101" s="49"/>
      <c r="G101" s="50"/>
      <c r="H101" s="50"/>
      <c r="I101" s="50"/>
      <c r="J101" s="50"/>
      <c r="K101" s="51"/>
      <c r="L101" s="52"/>
    </row>
    <row r="102" spans="1:12" s="47" customFormat="1" ht="12" customHeight="1" x14ac:dyDescent="0.2">
      <c r="A102" s="70"/>
      <c r="B102" s="67"/>
      <c r="C102" s="1"/>
      <c r="D102" s="71"/>
      <c r="E102" s="72"/>
      <c r="F102" s="73"/>
      <c r="G102" s="50"/>
      <c r="H102" s="74"/>
      <c r="I102" s="74"/>
      <c r="J102" s="50"/>
      <c r="K102" s="51"/>
      <c r="L102" s="52"/>
    </row>
    <row r="103" spans="1:12" s="47" customFormat="1" ht="12" customHeight="1" x14ac:dyDescent="0.2">
      <c r="A103" s="70"/>
      <c r="B103" s="67"/>
      <c r="C103" s="1"/>
      <c r="D103" s="71"/>
      <c r="E103" s="72"/>
      <c r="F103" s="73"/>
      <c r="G103" s="50"/>
      <c r="H103" s="74"/>
      <c r="I103" s="74"/>
      <c r="J103" s="50"/>
      <c r="K103" s="51"/>
      <c r="L103" s="52"/>
    </row>
  </sheetData>
  <mergeCells count="69">
    <mergeCell ref="A71:B71"/>
    <mergeCell ref="D79:E79"/>
    <mergeCell ref="D69:E69"/>
    <mergeCell ref="D70:E70"/>
    <mergeCell ref="D71:E71"/>
    <mergeCell ref="D76:E76"/>
    <mergeCell ref="D72:E72"/>
    <mergeCell ref="D73:E73"/>
    <mergeCell ref="A93:C93"/>
    <mergeCell ref="D86:E86"/>
    <mergeCell ref="D99:E99"/>
    <mergeCell ref="A69:B69"/>
    <mergeCell ref="D80:E80"/>
    <mergeCell ref="D75:E75"/>
    <mergeCell ref="D81:E81"/>
    <mergeCell ref="D74:E74"/>
    <mergeCell ref="D78:E78"/>
    <mergeCell ref="D95:E95"/>
    <mergeCell ref="A72:B72"/>
    <mergeCell ref="A78:B78"/>
    <mergeCell ref="A86:C86"/>
    <mergeCell ref="A82:B82"/>
    <mergeCell ref="D98:E98"/>
    <mergeCell ref="D94:E94"/>
    <mergeCell ref="D55:E55"/>
    <mergeCell ref="D54:E54"/>
    <mergeCell ref="D26:E26"/>
    <mergeCell ref="D89:E89"/>
    <mergeCell ref="D88:E88"/>
    <mergeCell ref="D87:E87"/>
    <mergeCell ref="D84:E84"/>
    <mergeCell ref="D82:E82"/>
    <mergeCell ref="D77:E77"/>
    <mergeCell ref="D67:E67"/>
    <mergeCell ref="D68:E68"/>
    <mergeCell ref="D97:E97"/>
    <mergeCell ref="D96:E96"/>
    <mergeCell ref="D93:E93"/>
    <mergeCell ref="D90:E90"/>
    <mergeCell ref="D91:E91"/>
    <mergeCell ref="D92:E92"/>
    <mergeCell ref="D66:E66"/>
    <mergeCell ref="D56:E56"/>
    <mergeCell ref="D57:E57"/>
    <mergeCell ref="D62:E62"/>
    <mergeCell ref="D12:E12"/>
    <mergeCell ref="D13:E13"/>
    <mergeCell ref="D14:E14"/>
    <mergeCell ref="D15:E15"/>
    <mergeCell ref="D16:E16"/>
    <mergeCell ref="D58:E58"/>
    <mergeCell ref="D65:E65"/>
    <mergeCell ref="D59:E59"/>
    <mergeCell ref="D64:E64"/>
    <mergeCell ref="D60:E60"/>
    <mergeCell ref="D61:E61"/>
    <mergeCell ref="D63:E63"/>
    <mergeCell ref="D8:E8"/>
    <mergeCell ref="A10:C10"/>
    <mergeCell ref="D10:E10"/>
    <mergeCell ref="A17:C17"/>
    <mergeCell ref="D17:E17"/>
    <mergeCell ref="D11:E11"/>
    <mergeCell ref="D23:E23"/>
    <mergeCell ref="D18:E18"/>
    <mergeCell ref="D19:E19"/>
    <mergeCell ref="D20:E20"/>
    <mergeCell ref="D21:E21"/>
    <mergeCell ref="D22:E22"/>
  </mergeCells>
  <phoneticPr fontId="0" type="noConversion"/>
  <printOptions horizontalCentered="1"/>
  <pageMargins left="0.15748031496062992" right="0" top="0.39370078740157483" bottom="0" header="0.19685039370078741" footer="0.11811023622047245"/>
  <pageSetup paperSize="9" scale="24" orientation="portrait" r:id="rId1"/>
  <headerFooter alignWithMargins="0">
    <oddHeader>&amp;L&amp;14TARIFÁRIO GERAL
VEÍCULOS AUTOMÓVEIS (Sem Desp. Administrativas e Sem Transporte)&amp;R&amp;18DATA DE ENTRADA EM VIGOR:
01 de Agosto 2016</oddHeader>
    <oddFooter>&amp;C&amp;12RENAULT PORTUGAL, S.A.  -  Direcção  de  Marketing</oddFooter>
  </headerFooter>
  <rowBreaks count="1" manualBreakCount="1"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TARACAP</vt:lpstr>
      <vt:lpstr>TARACAP!Área_de_Impressão</vt:lpstr>
      <vt:lpstr>TARACAP!Títulos_de_Impressão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Dep. Assistência a Clientes</dc:creator>
  <cp:lastModifiedBy>CHAVES-GIL Ana-Maria</cp:lastModifiedBy>
  <cp:lastPrinted>2016-07-29T13:05:03Z</cp:lastPrinted>
  <dcterms:created xsi:type="dcterms:W3CDTF">2005-09-16T09:13:01Z</dcterms:created>
  <dcterms:modified xsi:type="dcterms:W3CDTF">2016-08-30T16:47:53Z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